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440" windowHeight="7428" firstSheet="1" activeTab="1"/>
  </bookViews>
  <sheets>
    <sheet name="Analysis" sheetId="5" state="hidden" r:id="rId1"/>
    <sheet name="Barry Gala " sheetId="7" r:id="rId2"/>
  </sheets>
  <definedNames>
    <definedName name="_xlnm.Print_Area" localSheetId="1">'Barry Gala '!$A$1:$O$214</definedName>
  </definedNames>
  <calcPr calcId="145621"/>
</workbook>
</file>

<file path=xl/calcChain.xml><?xml version="1.0" encoding="utf-8"?>
<calcChain xmlns="http://schemas.openxmlformats.org/spreadsheetml/2006/main">
  <c r="D7" i="7" l="1"/>
  <c r="D8" i="7"/>
  <c r="E7" i="7"/>
  <c r="I125" i="7" l="1"/>
  <c r="H125" i="7"/>
  <c r="G125" i="7"/>
  <c r="F125" i="7"/>
  <c r="I25" i="7"/>
  <c r="H25" i="7"/>
  <c r="F25" i="7"/>
  <c r="E25" i="7"/>
  <c r="I67" i="7" l="1"/>
  <c r="H67" i="7"/>
  <c r="G67" i="7"/>
  <c r="E67" i="7"/>
  <c r="F67" i="7"/>
  <c r="I63" i="7"/>
  <c r="H63" i="7"/>
  <c r="G63" i="7"/>
  <c r="F63" i="7"/>
  <c r="E63" i="7"/>
  <c r="G31" i="7"/>
  <c r="F31" i="7"/>
  <c r="H47" i="7" l="1"/>
  <c r="F7" i="7" l="1"/>
  <c r="E209" i="7" l="1"/>
  <c r="F209" i="7"/>
  <c r="G209" i="7"/>
  <c r="H209" i="7"/>
  <c r="I209" i="7"/>
  <c r="E205" i="7"/>
  <c r="F205" i="7"/>
  <c r="G205" i="7"/>
  <c r="H205" i="7"/>
  <c r="I205" i="7"/>
  <c r="E201" i="7"/>
  <c r="F201" i="7"/>
  <c r="G201" i="7"/>
  <c r="H201" i="7"/>
  <c r="I201" i="7"/>
  <c r="E197" i="7"/>
  <c r="F197" i="7"/>
  <c r="G197" i="7"/>
  <c r="H197" i="7"/>
  <c r="I197" i="7"/>
  <c r="E193" i="7"/>
  <c r="F193" i="7"/>
  <c r="G193" i="7"/>
  <c r="H193" i="7"/>
  <c r="I193" i="7"/>
  <c r="E189" i="7"/>
  <c r="F189" i="7"/>
  <c r="G189" i="7"/>
  <c r="H189" i="7"/>
  <c r="I189" i="7"/>
  <c r="E185" i="7"/>
  <c r="F185" i="7"/>
  <c r="G185" i="7"/>
  <c r="H185" i="7"/>
  <c r="I185" i="7"/>
  <c r="E181" i="7"/>
  <c r="F181" i="7"/>
  <c r="G181" i="7"/>
  <c r="H181" i="7"/>
  <c r="I181" i="7"/>
  <c r="E177" i="7"/>
  <c r="F177" i="7"/>
  <c r="G177" i="7"/>
  <c r="H177" i="7"/>
  <c r="I177" i="7"/>
  <c r="E173" i="7"/>
  <c r="F173" i="7"/>
  <c r="G173" i="7"/>
  <c r="H173" i="7"/>
  <c r="I173" i="7"/>
  <c r="E169" i="7"/>
  <c r="F169" i="7"/>
  <c r="G169" i="7"/>
  <c r="H169" i="7"/>
  <c r="I169" i="7"/>
  <c r="E165" i="7"/>
  <c r="F165" i="7"/>
  <c r="G165" i="7"/>
  <c r="H165" i="7"/>
  <c r="I165" i="7"/>
  <c r="E161" i="7"/>
  <c r="F161" i="7"/>
  <c r="G161" i="7"/>
  <c r="H161" i="7"/>
  <c r="I161" i="7"/>
  <c r="E157" i="7"/>
  <c r="F157" i="7"/>
  <c r="G157" i="7"/>
  <c r="H157" i="7"/>
  <c r="I157" i="7"/>
  <c r="E153" i="7"/>
  <c r="F153" i="7"/>
  <c r="G153" i="7"/>
  <c r="H153" i="7"/>
  <c r="I153" i="7"/>
  <c r="E149" i="7"/>
  <c r="F149" i="7"/>
  <c r="G149" i="7"/>
  <c r="H149" i="7"/>
  <c r="I149" i="7"/>
  <c r="E145" i="7"/>
  <c r="F145" i="7"/>
  <c r="G145" i="7"/>
  <c r="H145" i="7"/>
  <c r="I145" i="7"/>
  <c r="E141" i="7"/>
  <c r="F141" i="7"/>
  <c r="G141" i="7"/>
  <c r="H141" i="7"/>
  <c r="I141" i="7"/>
  <c r="E137" i="7"/>
  <c r="F137" i="7"/>
  <c r="G137" i="7"/>
  <c r="H137" i="7"/>
  <c r="I137" i="7"/>
  <c r="E133" i="7"/>
  <c r="F133" i="7"/>
  <c r="G133" i="7"/>
  <c r="H133" i="7"/>
  <c r="I133" i="7"/>
  <c r="E129" i="7"/>
  <c r="F129" i="7"/>
  <c r="G129" i="7"/>
  <c r="H129" i="7"/>
  <c r="I129" i="7"/>
  <c r="E121" i="7"/>
  <c r="F121" i="7"/>
  <c r="G121" i="7"/>
  <c r="H121" i="7"/>
  <c r="I121" i="7"/>
  <c r="E117" i="7"/>
  <c r="F117" i="7"/>
  <c r="G117" i="7"/>
  <c r="H117" i="7"/>
  <c r="I117" i="7"/>
  <c r="E113" i="7"/>
  <c r="F113" i="7"/>
  <c r="G113" i="7"/>
  <c r="H113" i="7"/>
  <c r="I113" i="7"/>
  <c r="E109" i="7"/>
  <c r="F109" i="7"/>
  <c r="G109" i="7"/>
  <c r="H109" i="7"/>
  <c r="I109" i="7"/>
  <c r="E105" i="7"/>
  <c r="F105" i="7"/>
  <c r="G105" i="7"/>
  <c r="H105" i="7"/>
  <c r="I105" i="7"/>
  <c r="E101" i="7"/>
  <c r="F101" i="7"/>
  <c r="G101" i="7"/>
  <c r="H101" i="7"/>
  <c r="I101" i="7"/>
  <c r="E97" i="7"/>
  <c r="F97" i="7"/>
  <c r="G97" i="7"/>
  <c r="H97" i="7"/>
  <c r="I97" i="7"/>
  <c r="E93" i="7"/>
  <c r="F93" i="7"/>
  <c r="G93" i="7"/>
  <c r="H93" i="7"/>
  <c r="I93" i="7"/>
  <c r="E89" i="7"/>
  <c r="F89" i="7"/>
  <c r="G89" i="7"/>
  <c r="H89" i="7"/>
  <c r="I89" i="7"/>
  <c r="E85" i="7"/>
  <c r="F85" i="7"/>
  <c r="G85" i="7"/>
  <c r="H85" i="7"/>
  <c r="I85" i="7"/>
  <c r="E81" i="7"/>
  <c r="F81" i="7"/>
  <c r="G81" i="7"/>
  <c r="H81" i="7"/>
  <c r="I81" i="7"/>
  <c r="E77" i="7"/>
  <c r="F77" i="7"/>
  <c r="G77" i="7"/>
  <c r="H77" i="7"/>
  <c r="I77" i="7"/>
  <c r="E73" i="7"/>
  <c r="F73" i="7"/>
  <c r="G73" i="7"/>
  <c r="H73" i="7"/>
  <c r="I73" i="7"/>
  <c r="E69" i="7"/>
  <c r="F69" i="7"/>
  <c r="G69" i="7"/>
  <c r="H69" i="7"/>
  <c r="I69" i="7"/>
  <c r="E65" i="7"/>
  <c r="F65" i="7"/>
  <c r="G65" i="7"/>
  <c r="H65" i="7"/>
  <c r="I65" i="7"/>
  <c r="E61" i="7"/>
  <c r="F61" i="7"/>
  <c r="G61" i="7"/>
  <c r="H61" i="7"/>
  <c r="I61" i="7"/>
  <c r="E57" i="7"/>
  <c r="F57" i="7"/>
  <c r="G57" i="7"/>
  <c r="H57" i="7"/>
  <c r="I57" i="7"/>
  <c r="E53" i="7"/>
  <c r="F53" i="7"/>
  <c r="G53" i="7"/>
  <c r="H53" i="7"/>
  <c r="I53" i="7"/>
  <c r="E49" i="7"/>
  <c r="F49" i="7"/>
  <c r="G49" i="7"/>
  <c r="H49" i="7"/>
  <c r="I49" i="7"/>
  <c r="E45" i="7"/>
  <c r="H45" i="7"/>
  <c r="I45" i="7"/>
  <c r="E41" i="7"/>
  <c r="F41" i="7"/>
  <c r="H41" i="7"/>
  <c r="I41" i="7"/>
  <c r="E37" i="7"/>
  <c r="F37" i="7"/>
  <c r="H37" i="7"/>
  <c r="I37" i="7"/>
  <c r="E33" i="7"/>
  <c r="F33" i="7"/>
  <c r="H33" i="7"/>
  <c r="I33" i="7"/>
  <c r="E29" i="7"/>
  <c r="F29" i="7"/>
  <c r="H29" i="7"/>
  <c r="I29" i="7"/>
  <c r="E21" i="7"/>
  <c r="F21" i="7"/>
  <c r="H21" i="7"/>
  <c r="I21" i="7"/>
  <c r="E17" i="7"/>
  <c r="H17" i="7"/>
  <c r="I17" i="7"/>
  <c r="E13" i="7"/>
  <c r="F13" i="7"/>
  <c r="H13" i="7"/>
  <c r="I13" i="7"/>
  <c r="E9" i="7"/>
  <c r="F9" i="7"/>
  <c r="H9" i="7"/>
  <c r="I9" i="7"/>
  <c r="D209" i="7"/>
  <c r="D205" i="7"/>
  <c r="D201" i="7"/>
  <c r="D197" i="7"/>
  <c r="D193" i="7"/>
  <c r="D189" i="7"/>
  <c r="D185" i="7"/>
  <c r="D181" i="7"/>
  <c r="D177" i="7"/>
  <c r="D173" i="7"/>
  <c r="D169" i="7"/>
  <c r="D165" i="7"/>
  <c r="D161" i="7"/>
  <c r="D157" i="7"/>
  <c r="D153" i="7"/>
  <c r="D149" i="7"/>
  <c r="D145" i="7"/>
  <c r="D141" i="7"/>
  <c r="D137" i="7"/>
  <c r="D133" i="7"/>
  <c r="D129" i="7"/>
  <c r="D121" i="7"/>
  <c r="D117" i="7"/>
  <c r="D113" i="7"/>
  <c r="D109" i="7"/>
  <c r="D105" i="7"/>
  <c r="D101" i="7"/>
  <c r="D97" i="7"/>
  <c r="D93" i="7"/>
  <c r="D89" i="7"/>
  <c r="D85" i="7"/>
  <c r="D81" i="7"/>
  <c r="D77" i="7"/>
  <c r="D73" i="7"/>
  <c r="D69" i="7"/>
  <c r="D65" i="7"/>
  <c r="D61" i="7"/>
  <c r="D57" i="7"/>
  <c r="D53" i="7"/>
  <c r="D49" i="7"/>
  <c r="I211" i="7"/>
  <c r="I212" i="7" s="1"/>
  <c r="O209" i="7" s="1"/>
  <c r="H211" i="7"/>
  <c r="H212" i="7" s="1"/>
  <c r="N209" i="7" s="1"/>
  <c r="G211" i="7"/>
  <c r="G212" i="7" s="1"/>
  <c r="M209" i="7" s="1"/>
  <c r="F211" i="7"/>
  <c r="F212" i="7" s="1"/>
  <c r="L209" i="7" s="1"/>
  <c r="E211" i="7"/>
  <c r="E212" i="7" s="1"/>
  <c r="K209" i="7" s="1"/>
  <c r="D211" i="7"/>
  <c r="D212" i="7" s="1"/>
  <c r="J209" i="7" s="1"/>
  <c r="U210" i="7"/>
  <c r="T210" i="7"/>
  <c r="S210" i="7"/>
  <c r="R210" i="7"/>
  <c r="Q210" i="7"/>
  <c r="F27" i="7"/>
  <c r="F28" i="7" s="1"/>
  <c r="L25" i="7" s="1"/>
  <c r="E27" i="7"/>
  <c r="E28" i="7" s="1"/>
  <c r="K25" i="7" s="1"/>
  <c r="E47" i="7"/>
  <c r="E48" i="7" s="1"/>
  <c r="K45" i="7" s="1"/>
  <c r="F119" i="7"/>
  <c r="F120" i="7" s="1"/>
  <c r="L117" i="7" s="1"/>
  <c r="I207" i="7"/>
  <c r="I208" i="7" s="1"/>
  <c r="O205" i="7" s="1"/>
  <c r="H207" i="7"/>
  <c r="H208" i="7" s="1"/>
  <c r="N205" i="7" s="1"/>
  <c r="G207" i="7"/>
  <c r="G208" i="7" s="1"/>
  <c r="M205" i="7" s="1"/>
  <c r="F207" i="7"/>
  <c r="F208" i="7" s="1"/>
  <c r="L205" i="7" s="1"/>
  <c r="E207" i="7"/>
  <c r="E208" i="7" s="1"/>
  <c r="K205" i="7" s="1"/>
  <c r="D207" i="7"/>
  <c r="D208" i="7" s="1"/>
  <c r="J205" i="7" s="1"/>
  <c r="U206" i="7"/>
  <c r="T206" i="7"/>
  <c r="S206" i="7"/>
  <c r="R206" i="7"/>
  <c r="Q206" i="7"/>
  <c r="I203" i="7"/>
  <c r="I204" i="7" s="1"/>
  <c r="O201" i="7" s="1"/>
  <c r="H203" i="7"/>
  <c r="H204" i="7" s="1"/>
  <c r="N201" i="7" s="1"/>
  <c r="G203" i="7"/>
  <c r="G204" i="7" s="1"/>
  <c r="M201" i="7" s="1"/>
  <c r="F203" i="7"/>
  <c r="F204" i="7" s="1"/>
  <c r="L201" i="7" s="1"/>
  <c r="E203" i="7"/>
  <c r="E204" i="7" s="1"/>
  <c r="K201" i="7" s="1"/>
  <c r="D203" i="7"/>
  <c r="D204" i="7" s="1"/>
  <c r="J201" i="7" s="1"/>
  <c r="U202" i="7"/>
  <c r="T202" i="7"/>
  <c r="S202" i="7"/>
  <c r="R202" i="7"/>
  <c r="Q202" i="7"/>
  <c r="I199" i="7"/>
  <c r="I200" i="7" s="1"/>
  <c r="O197" i="7" s="1"/>
  <c r="H199" i="7"/>
  <c r="H200" i="7" s="1"/>
  <c r="N197" i="7" s="1"/>
  <c r="G199" i="7"/>
  <c r="G200" i="7" s="1"/>
  <c r="M197" i="7" s="1"/>
  <c r="F199" i="7"/>
  <c r="F200" i="7" s="1"/>
  <c r="L197" i="7" s="1"/>
  <c r="E199" i="7"/>
  <c r="E200" i="7" s="1"/>
  <c r="K197" i="7" s="1"/>
  <c r="D199" i="7"/>
  <c r="D200" i="7" s="1"/>
  <c r="J197" i="7" s="1"/>
  <c r="U198" i="7"/>
  <c r="T198" i="7"/>
  <c r="S198" i="7"/>
  <c r="R198" i="7"/>
  <c r="Q198" i="7"/>
  <c r="I195" i="7"/>
  <c r="I196" i="7" s="1"/>
  <c r="O193" i="7" s="1"/>
  <c r="H195" i="7"/>
  <c r="H196" i="7" s="1"/>
  <c r="N193" i="7" s="1"/>
  <c r="G195" i="7"/>
  <c r="G196" i="7" s="1"/>
  <c r="M193" i="7" s="1"/>
  <c r="F195" i="7"/>
  <c r="F196" i="7" s="1"/>
  <c r="L193" i="7" s="1"/>
  <c r="E195" i="7"/>
  <c r="E196" i="7" s="1"/>
  <c r="K193" i="7" s="1"/>
  <c r="D195" i="7"/>
  <c r="D196" i="7" s="1"/>
  <c r="J193" i="7" s="1"/>
  <c r="U194" i="7"/>
  <c r="T194" i="7"/>
  <c r="S194" i="7"/>
  <c r="R194" i="7"/>
  <c r="Q194" i="7"/>
  <c r="I191" i="7"/>
  <c r="I192" i="7" s="1"/>
  <c r="O189" i="7" s="1"/>
  <c r="H191" i="7"/>
  <c r="H192" i="7" s="1"/>
  <c r="N189" i="7" s="1"/>
  <c r="G191" i="7"/>
  <c r="G192" i="7" s="1"/>
  <c r="M189" i="7" s="1"/>
  <c r="F191" i="7"/>
  <c r="F192" i="7" s="1"/>
  <c r="L189" i="7" s="1"/>
  <c r="E191" i="7"/>
  <c r="E192" i="7" s="1"/>
  <c r="K189" i="7" s="1"/>
  <c r="D192" i="7"/>
  <c r="J189" i="7" s="1"/>
  <c r="U190" i="7"/>
  <c r="T190" i="7"/>
  <c r="S190" i="7"/>
  <c r="R190" i="7"/>
  <c r="Q190" i="7"/>
  <c r="I187" i="7"/>
  <c r="I188" i="7" s="1"/>
  <c r="O185" i="7" s="1"/>
  <c r="H187" i="7"/>
  <c r="H188" i="7" s="1"/>
  <c r="N185" i="7" s="1"/>
  <c r="G187" i="7"/>
  <c r="G188" i="7" s="1"/>
  <c r="M185" i="7" s="1"/>
  <c r="F187" i="7"/>
  <c r="F188" i="7" s="1"/>
  <c r="L185" i="7" s="1"/>
  <c r="E187" i="7"/>
  <c r="E188" i="7" s="1"/>
  <c r="K185" i="7" s="1"/>
  <c r="J185" i="7"/>
  <c r="U186" i="7"/>
  <c r="T186" i="7"/>
  <c r="S186" i="7"/>
  <c r="R186" i="7"/>
  <c r="Q186" i="7"/>
  <c r="I183" i="7"/>
  <c r="I184" i="7" s="1"/>
  <c r="O181" i="7" s="1"/>
  <c r="H183" i="7"/>
  <c r="H184" i="7" s="1"/>
  <c r="N181" i="7" s="1"/>
  <c r="G183" i="7"/>
  <c r="G184" i="7" s="1"/>
  <c r="M181" i="7" s="1"/>
  <c r="F183" i="7"/>
  <c r="F184" i="7" s="1"/>
  <c r="L181" i="7" s="1"/>
  <c r="E183" i="7"/>
  <c r="E184" i="7" s="1"/>
  <c r="K181" i="7" s="1"/>
  <c r="D183" i="7"/>
  <c r="D184" i="7" s="1"/>
  <c r="J181" i="7" s="1"/>
  <c r="U182" i="7"/>
  <c r="T182" i="7"/>
  <c r="S182" i="7"/>
  <c r="R182" i="7"/>
  <c r="Q182" i="7"/>
  <c r="I179" i="7"/>
  <c r="I180" i="7" s="1"/>
  <c r="O177" i="7" s="1"/>
  <c r="H179" i="7"/>
  <c r="H180" i="7" s="1"/>
  <c r="N177" i="7" s="1"/>
  <c r="G179" i="7"/>
  <c r="G180" i="7" s="1"/>
  <c r="M177" i="7" s="1"/>
  <c r="F179" i="7"/>
  <c r="F180" i="7" s="1"/>
  <c r="L177" i="7" s="1"/>
  <c r="E179" i="7"/>
  <c r="E180" i="7" s="1"/>
  <c r="K177" i="7" s="1"/>
  <c r="D179" i="7"/>
  <c r="D180" i="7" s="1"/>
  <c r="J177" i="7" s="1"/>
  <c r="U178" i="7"/>
  <c r="T178" i="7"/>
  <c r="S178" i="7"/>
  <c r="R178" i="7"/>
  <c r="Q178" i="7"/>
  <c r="I175" i="7"/>
  <c r="I176" i="7" s="1"/>
  <c r="O173" i="7" s="1"/>
  <c r="H175" i="7"/>
  <c r="H176" i="7" s="1"/>
  <c r="N173" i="7" s="1"/>
  <c r="G175" i="7"/>
  <c r="G176" i="7" s="1"/>
  <c r="M173" i="7" s="1"/>
  <c r="F175" i="7"/>
  <c r="F176" i="7" s="1"/>
  <c r="L173" i="7" s="1"/>
  <c r="E175" i="7"/>
  <c r="E176" i="7" s="1"/>
  <c r="K173" i="7" s="1"/>
  <c r="D175" i="7"/>
  <c r="D176" i="7" s="1"/>
  <c r="J173" i="7" s="1"/>
  <c r="U174" i="7"/>
  <c r="T174" i="7"/>
  <c r="S174" i="7"/>
  <c r="R174" i="7"/>
  <c r="Q174" i="7"/>
  <c r="I171" i="7"/>
  <c r="I172" i="7" s="1"/>
  <c r="O169" i="7" s="1"/>
  <c r="H171" i="7"/>
  <c r="H172" i="7" s="1"/>
  <c r="N169" i="7" s="1"/>
  <c r="G171" i="7"/>
  <c r="G172" i="7" s="1"/>
  <c r="M169" i="7" s="1"/>
  <c r="F171" i="7"/>
  <c r="F172" i="7" s="1"/>
  <c r="L169" i="7" s="1"/>
  <c r="E171" i="7"/>
  <c r="E172" i="7" s="1"/>
  <c r="K169" i="7" s="1"/>
  <c r="D171" i="7"/>
  <c r="D172" i="7" s="1"/>
  <c r="J169" i="7" s="1"/>
  <c r="U170" i="7"/>
  <c r="T170" i="7"/>
  <c r="S170" i="7"/>
  <c r="R170" i="7"/>
  <c r="Q170" i="7"/>
  <c r="I167" i="7"/>
  <c r="I168" i="7" s="1"/>
  <c r="O165" i="7" s="1"/>
  <c r="H167" i="7"/>
  <c r="H168" i="7" s="1"/>
  <c r="N165" i="7" s="1"/>
  <c r="G167" i="7"/>
  <c r="G168" i="7" s="1"/>
  <c r="M165" i="7" s="1"/>
  <c r="F167" i="7"/>
  <c r="F168" i="7" s="1"/>
  <c r="L165" i="7" s="1"/>
  <c r="E167" i="7"/>
  <c r="E168" i="7" s="1"/>
  <c r="K165" i="7" s="1"/>
  <c r="D167" i="7"/>
  <c r="D168" i="7" s="1"/>
  <c r="J165" i="7" s="1"/>
  <c r="U166" i="7"/>
  <c r="T166" i="7"/>
  <c r="S166" i="7"/>
  <c r="R166" i="7"/>
  <c r="Q166" i="7"/>
  <c r="I163" i="7"/>
  <c r="I164" i="7" s="1"/>
  <c r="O161" i="7" s="1"/>
  <c r="H163" i="7"/>
  <c r="H164" i="7" s="1"/>
  <c r="N161" i="7" s="1"/>
  <c r="G163" i="7"/>
  <c r="G164" i="7" s="1"/>
  <c r="M161" i="7" s="1"/>
  <c r="F163" i="7"/>
  <c r="F164" i="7" s="1"/>
  <c r="L161" i="7" s="1"/>
  <c r="E163" i="7"/>
  <c r="E164" i="7" s="1"/>
  <c r="K161" i="7" s="1"/>
  <c r="D163" i="7"/>
  <c r="D164" i="7" s="1"/>
  <c r="J161" i="7" s="1"/>
  <c r="U162" i="7"/>
  <c r="T162" i="7"/>
  <c r="S162" i="7"/>
  <c r="R162" i="7"/>
  <c r="Q162" i="7"/>
  <c r="I159" i="7"/>
  <c r="I160" i="7" s="1"/>
  <c r="O157" i="7" s="1"/>
  <c r="H159" i="7"/>
  <c r="H160" i="7" s="1"/>
  <c r="N157" i="7" s="1"/>
  <c r="G159" i="7"/>
  <c r="G160" i="7" s="1"/>
  <c r="M157" i="7" s="1"/>
  <c r="F159" i="7"/>
  <c r="F160" i="7" s="1"/>
  <c r="L157" i="7" s="1"/>
  <c r="E159" i="7"/>
  <c r="E160" i="7" s="1"/>
  <c r="K157" i="7" s="1"/>
  <c r="D159" i="7"/>
  <c r="D160" i="7" s="1"/>
  <c r="J157" i="7" s="1"/>
  <c r="U158" i="7"/>
  <c r="T158" i="7"/>
  <c r="S158" i="7"/>
  <c r="R158" i="7"/>
  <c r="Q158" i="7"/>
  <c r="I155" i="7"/>
  <c r="I156" i="7" s="1"/>
  <c r="O153" i="7" s="1"/>
  <c r="H155" i="7"/>
  <c r="H156" i="7" s="1"/>
  <c r="N153" i="7" s="1"/>
  <c r="G155" i="7"/>
  <c r="G156" i="7" s="1"/>
  <c r="M153" i="7" s="1"/>
  <c r="F155" i="7"/>
  <c r="F156" i="7" s="1"/>
  <c r="L153" i="7" s="1"/>
  <c r="E155" i="7"/>
  <c r="E156" i="7" s="1"/>
  <c r="K153" i="7" s="1"/>
  <c r="D155" i="7"/>
  <c r="D156" i="7" s="1"/>
  <c r="J153" i="7" s="1"/>
  <c r="U154" i="7"/>
  <c r="T154" i="7"/>
  <c r="S154" i="7"/>
  <c r="R154" i="7"/>
  <c r="Q154" i="7"/>
  <c r="I151" i="7"/>
  <c r="I152" i="7" s="1"/>
  <c r="O149" i="7" s="1"/>
  <c r="H151" i="7"/>
  <c r="H152" i="7" s="1"/>
  <c r="N149" i="7" s="1"/>
  <c r="G151" i="7"/>
  <c r="G152" i="7" s="1"/>
  <c r="M149" i="7" s="1"/>
  <c r="F151" i="7"/>
  <c r="F152" i="7" s="1"/>
  <c r="L149" i="7" s="1"/>
  <c r="E151" i="7"/>
  <c r="E152" i="7" s="1"/>
  <c r="K149" i="7" s="1"/>
  <c r="D151" i="7"/>
  <c r="D152" i="7" s="1"/>
  <c r="J149" i="7" s="1"/>
  <c r="U150" i="7"/>
  <c r="T150" i="7"/>
  <c r="S150" i="7"/>
  <c r="R150" i="7"/>
  <c r="Q150" i="7"/>
  <c r="I147" i="7"/>
  <c r="I148" i="7" s="1"/>
  <c r="O145" i="7" s="1"/>
  <c r="H147" i="7"/>
  <c r="H148" i="7" s="1"/>
  <c r="N145" i="7" s="1"/>
  <c r="G147" i="7"/>
  <c r="G148" i="7" s="1"/>
  <c r="M145" i="7" s="1"/>
  <c r="F147" i="7"/>
  <c r="F148" i="7" s="1"/>
  <c r="L145" i="7" s="1"/>
  <c r="E147" i="7"/>
  <c r="E148" i="7" s="1"/>
  <c r="K145" i="7" s="1"/>
  <c r="D147" i="7"/>
  <c r="D148" i="7" s="1"/>
  <c r="J145" i="7" s="1"/>
  <c r="U146" i="7"/>
  <c r="T146" i="7"/>
  <c r="S146" i="7"/>
  <c r="R146" i="7"/>
  <c r="Q146" i="7"/>
  <c r="I143" i="7"/>
  <c r="I144" i="7" s="1"/>
  <c r="O141" i="7" s="1"/>
  <c r="H143" i="7"/>
  <c r="H144" i="7" s="1"/>
  <c r="N141" i="7" s="1"/>
  <c r="G143" i="7"/>
  <c r="G144" i="7" s="1"/>
  <c r="M141" i="7" s="1"/>
  <c r="F143" i="7"/>
  <c r="F144" i="7" s="1"/>
  <c r="L141" i="7" s="1"/>
  <c r="E143" i="7"/>
  <c r="E144" i="7" s="1"/>
  <c r="K141" i="7" s="1"/>
  <c r="D143" i="7"/>
  <c r="D144" i="7" s="1"/>
  <c r="J141" i="7" s="1"/>
  <c r="U142" i="7"/>
  <c r="T142" i="7"/>
  <c r="S142" i="7"/>
  <c r="R142" i="7"/>
  <c r="Q142" i="7"/>
  <c r="I139" i="7"/>
  <c r="I140" i="7" s="1"/>
  <c r="O137" i="7" s="1"/>
  <c r="H139" i="7"/>
  <c r="H140" i="7" s="1"/>
  <c r="N137" i="7" s="1"/>
  <c r="G139" i="7"/>
  <c r="G140" i="7" s="1"/>
  <c r="M137" i="7" s="1"/>
  <c r="F139" i="7"/>
  <c r="F140" i="7" s="1"/>
  <c r="L137" i="7" s="1"/>
  <c r="E139" i="7"/>
  <c r="E140" i="7" s="1"/>
  <c r="K137" i="7" s="1"/>
  <c r="D139" i="7"/>
  <c r="D140" i="7" s="1"/>
  <c r="J137" i="7" s="1"/>
  <c r="U138" i="7"/>
  <c r="T138" i="7"/>
  <c r="S138" i="7"/>
  <c r="R138" i="7"/>
  <c r="Q138" i="7"/>
  <c r="I135" i="7"/>
  <c r="I136" i="7" s="1"/>
  <c r="O133" i="7" s="1"/>
  <c r="H135" i="7"/>
  <c r="H136" i="7" s="1"/>
  <c r="N133" i="7" s="1"/>
  <c r="G135" i="7"/>
  <c r="G136" i="7" s="1"/>
  <c r="M133" i="7" s="1"/>
  <c r="F135" i="7"/>
  <c r="F136" i="7" s="1"/>
  <c r="L133" i="7" s="1"/>
  <c r="E135" i="7"/>
  <c r="E136" i="7" s="1"/>
  <c r="K133" i="7" s="1"/>
  <c r="D135" i="7"/>
  <c r="D136" i="7" s="1"/>
  <c r="J133" i="7" s="1"/>
  <c r="U134" i="7"/>
  <c r="T134" i="7"/>
  <c r="S134" i="7"/>
  <c r="R134" i="7"/>
  <c r="Q134" i="7"/>
  <c r="I131" i="7"/>
  <c r="I132" i="7" s="1"/>
  <c r="O129" i="7" s="1"/>
  <c r="H131" i="7"/>
  <c r="H132" i="7" s="1"/>
  <c r="N129" i="7" s="1"/>
  <c r="G131" i="7"/>
  <c r="G132" i="7" s="1"/>
  <c r="M129" i="7" s="1"/>
  <c r="F132" i="7"/>
  <c r="L129" i="7" s="1"/>
  <c r="E131" i="7"/>
  <c r="E132" i="7" s="1"/>
  <c r="K129" i="7" s="1"/>
  <c r="J129" i="7"/>
  <c r="U130" i="7"/>
  <c r="T130" i="7"/>
  <c r="S130" i="7"/>
  <c r="R130" i="7"/>
  <c r="Q130" i="7"/>
  <c r="I127" i="7"/>
  <c r="I128" i="7" s="1"/>
  <c r="O125" i="7" s="1"/>
  <c r="H127" i="7"/>
  <c r="H128" i="7" s="1"/>
  <c r="N125" i="7" s="1"/>
  <c r="G127" i="7"/>
  <c r="G128" i="7" s="1"/>
  <c r="M125" i="7" s="1"/>
  <c r="F128" i="7"/>
  <c r="L125" i="7" s="1"/>
  <c r="E127" i="7"/>
  <c r="E128" i="7" s="1"/>
  <c r="K125" i="7" s="1"/>
  <c r="J125" i="7"/>
  <c r="U126" i="7"/>
  <c r="T126" i="7"/>
  <c r="S126" i="7"/>
  <c r="R126" i="7"/>
  <c r="Q126" i="7"/>
  <c r="I123" i="7"/>
  <c r="I124" i="7" s="1"/>
  <c r="O121" i="7" s="1"/>
  <c r="H123" i="7"/>
  <c r="H124" i="7" s="1"/>
  <c r="N121" i="7" s="1"/>
  <c r="G123" i="7"/>
  <c r="G124" i="7" s="1"/>
  <c r="M121" i="7" s="1"/>
  <c r="F123" i="7"/>
  <c r="F124" i="7" s="1"/>
  <c r="L121" i="7" s="1"/>
  <c r="E123" i="7"/>
  <c r="E124" i="7" s="1"/>
  <c r="K121" i="7" s="1"/>
  <c r="D123" i="7"/>
  <c r="D124" i="7" s="1"/>
  <c r="J121" i="7" s="1"/>
  <c r="U122" i="7"/>
  <c r="T122" i="7"/>
  <c r="S122" i="7"/>
  <c r="R122" i="7"/>
  <c r="Q122" i="7"/>
  <c r="I119" i="7"/>
  <c r="I120" i="7" s="1"/>
  <c r="O117" i="7" s="1"/>
  <c r="H119" i="7"/>
  <c r="H120" i="7" s="1"/>
  <c r="N117" i="7" s="1"/>
  <c r="G119" i="7"/>
  <c r="G120" i="7" s="1"/>
  <c r="M117" i="7" s="1"/>
  <c r="E119" i="7"/>
  <c r="E120" i="7" s="1"/>
  <c r="K117" i="7" s="1"/>
  <c r="D119" i="7"/>
  <c r="D120" i="7" s="1"/>
  <c r="J117" i="7" s="1"/>
  <c r="U118" i="7"/>
  <c r="T118" i="7"/>
  <c r="S118" i="7"/>
  <c r="R118" i="7"/>
  <c r="Q118" i="7"/>
  <c r="I115" i="7"/>
  <c r="I116" i="7" s="1"/>
  <c r="O113" i="7" s="1"/>
  <c r="H115" i="7"/>
  <c r="H116" i="7" s="1"/>
  <c r="N113" i="7" s="1"/>
  <c r="G115" i="7"/>
  <c r="G116" i="7" s="1"/>
  <c r="M113" i="7" s="1"/>
  <c r="F115" i="7"/>
  <c r="F116" i="7" s="1"/>
  <c r="L113" i="7" s="1"/>
  <c r="E115" i="7"/>
  <c r="E116" i="7" s="1"/>
  <c r="K113" i="7" s="1"/>
  <c r="D115" i="7"/>
  <c r="D116" i="7" s="1"/>
  <c r="J113" i="7" s="1"/>
  <c r="U114" i="7"/>
  <c r="T114" i="7"/>
  <c r="S114" i="7"/>
  <c r="R114" i="7"/>
  <c r="Q114" i="7"/>
  <c r="I111" i="7"/>
  <c r="I112" i="7" s="1"/>
  <c r="O109" i="7" s="1"/>
  <c r="H111" i="7"/>
  <c r="H112" i="7" s="1"/>
  <c r="N109" i="7" s="1"/>
  <c r="G111" i="7"/>
  <c r="G112" i="7" s="1"/>
  <c r="M109" i="7" s="1"/>
  <c r="F111" i="7"/>
  <c r="F112" i="7" s="1"/>
  <c r="L109" i="7" s="1"/>
  <c r="E111" i="7"/>
  <c r="E112" i="7" s="1"/>
  <c r="K109" i="7" s="1"/>
  <c r="D111" i="7"/>
  <c r="D112" i="7" s="1"/>
  <c r="J109" i="7" s="1"/>
  <c r="U110" i="7"/>
  <c r="T110" i="7"/>
  <c r="S110" i="7"/>
  <c r="R110" i="7"/>
  <c r="Q110" i="7"/>
  <c r="I107" i="7"/>
  <c r="I108" i="7" s="1"/>
  <c r="O105" i="7" s="1"/>
  <c r="H107" i="7"/>
  <c r="H108" i="7" s="1"/>
  <c r="N105" i="7" s="1"/>
  <c r="G107" i="7"/>
  <c r="G108" i="7" s="1"/>
  <c r="M105" i="7" s="1"/>
  <c r="F107" i="7"/>
  <c r="F108" i="7" s="1"/>
  <c r="L105" i="7" s="1"/>
  <c r="E107" i="7"/>
  <c r="E108" i="7" s="1"/>
  <c r="K105" i="7" s="1"/>
  <c r="D107" i="7"/>
  <c r="D108" i="7" s="1"/>
  <c r="J105" i="7" s="1"/>
  <c r="U106" i="7"/>
  <c r="T106" i="7"/>
  <c r="S106" i="7"/>
  <c r="R106" i="7"/>
  <c r="Q106" i="7"/>
  <c r="I103" i="7"/>
  <c r="I104" i="7" s="1"/>
  <c r="O101" i="7" s="1"/>
  <c r="H103" i="7"/>
  <c r="H104" i="7" s="1"/>
  <c r="N101" i="7" s="1"/>
  <c r="G103" i="7"/>
  <c r="G104" i="7" s="1"/>
  <c r="M101" i="7" s="1"/>
  <c r="F103" i="7"/>
  <c r="F104" i="7" s="1"/>
  <c r="L101" i="7" s="1"/>
  <c r="E103" i="7"/>
  <c r="E104" i="7" s="1"/>
  <c r="K101" i="7" s="1"/>
  <c r="D103" i="7"/>
  <c r="D104" i="7" s="1"/>
  <c r="J101" i="7" s="1"/>
  <c r="U102" i="7"/>
  <c r="T102" i="7"/>
  <c r="S102" i="7"/>
  <c r="R102" i="7"/>
  <c r="Q102" i="7"/>
  <c r="I99" i="7"/>
  <c r="I100" i="7" s="1"/>
  <c r="O97" i="7" s="1"/>
  <c r="H99" i="7"/>
  <c r="H100" i="7" s="1"/>
  <c r="N97" i="7" s="1"/>
  <c r="G99" i="7"/>
  <c r="G100" i="7" s="1"/>
  <c r="M97" i="7" s="1"/>
  <c r="F99" i="7"/>
  <c r="F100" i="7" s="1"/>
  <c r="L97" i="7" s="1"/>
  <c r="E99" i="7"/>
  <c r="E100" i="7" s="1"/>
  <c r="K97" i="7" s="1"/>
  <c r="D99" i="7"/>
  <c r="D100" i="7" s="1"/>
  <c r="J97" i="7" s="1"/>
  <c r="U98" i="7"/>
  <c r="T98" i="7"/>
  <c r="S98" i="7"/>
  <c r="R98" i="7"/>
  <c r="Q98" i="7"/>
  <c r="I95" i="7"/>
  <c r="I96" i="7" s="1"/>
  <c r="O93" i="7" s="1"/>
  <c r="H95" i="7"/>
  <c r="H96" i="7" s="1"/>
  <c r="N93" i="7" s="1"/>
  <c r="G95" i="7"/>
  <c r="G96" i="7" s="1"/>
  <c r="M93" i="7" s="1"/>
  <c r="F95" i="7"/>
  <c r="F96" i="7" s="1"/>
  <c r="L93" i="7" s="1"/>
  <c r="E95" i="7"/>
  <c r="E96" i="7" s="1"/>
  <c r="K93" i="7" s="1"/>
  <c r="D95" i="7"/>
  <c r="D96" i="7" s="1"/>
  <c r="J93" i="7" s="1"/>
  <c r="U94" i="7"/>
  <c r="T94" i="7"/>
  <c r="S94" i="7"/>
  <c r="R94" i="7"/>
  <c r="Q94" i="7"/>
  <c r="I91" i="7"/>
  <c r="I92" i="7" s="1"/>
  <c r="O89" i="7" s="1"/>
  <c r="H91" i="7"/>
  <c r="H92" i="7" s="1"/>
  <c r="N89" i="7" s="1"/>
  <c r="G91" i="7"/>
  <c r="G92" i="7" s="1"/>
  <c r="M89" i="7" s="1"/>
  <c r="F91" i="7"/>
  <c r="F92" i="7" s="1"/>
  <c r="L89" i="7" s="1"/>
  <c r="E91" i="7"/>
  <c r="E92" i="7" s="1"/>
  <c r="K89" i="7" s="1"/>
  <c r="D91" i="7"/>
  <c r="J89" i="7" s="1"/>
  <c r="U90" i="7"/>
  <c r="T90" i="7"/>
  <c r="S90" i="7"/>
  <c r="R90" i="7"/>
  <c r="Q90" i="7"/>
  <c r="I87" i="7"/>
  <c r="I88" i="7" s="1"/>
  <c r="O85" i="7" s="1"/>
  <c r="H87" i="7"/>
  <c r="H88" i="7" s="1"/>
  <c r="N85" i="7" s="1"/>
  <c r="G87" i="7"/>
  <c r="G88" i="7" s="1"/>
  <c r="M85" i="7" s="1"/>
  <c r="F87" i="7"/>
  <c r="F88" i="7" s="1"/>
  <c r="L85" i="7" s="1"/>
  <c r="E87" i="7"/>
  <c r="E88" i="7" s="1"/>
  <c r="K85" i="7" s="1"/>
  <c r="D87" i="7"/>
  <c r="J85" i="7" s="1"/>
  <c r="U86" i="7"/>
  <c r="T86" i="7"/>
  <c r="S86" i="7"/>
  <c r="R86" i="7"/>
  <c r="Q86" i="7"/>
  <c r="I83" i="7"/>
  <c r="I84" i="7" s="1"/>
  <c r="O81" i="7" s="1"/>
  <c r="H83" i="7"/>
  <c r="H84" i="7" s="1"/>
  <c r="N81" i="7" s="1"/>
  <c r="G84" i="7"/>
  <c r="M81" i="7" s="1"/>
  <c r="F83" i="7"/>
  <c r="F84" i="7" s="1"/>
  <c r="L81" i="7" s="1"/>
  <c r="E83" i="7"/>
  <c r="E84" i="7" s="1"/>
  <c r="K81" i="7" s="1"/>
  <c r="D83" i="7"/>
  <c r="J81" i="7" s="1"/>
  <c r="U82" i="7"/>
  <c r="T82" i="7"/>
  <c r="S82" i="7"/>
  <c r="R82" i="7"/>
  <c r="Q82" i="7"/>
  <c r="I79" i="7"/>
  <c r="I80" i="7" s="1"/>
  <c r="O77" i="7" s="1"/>
  <c r="H79" i="7"/>
  <c r="H80" i="7" s="1"/>
  <c r="N77" i="7" s="1"/>
  <c r="G79" i="7"/>
  <c r="G80" i="7" s="1"/>
  <c r="M77" i="7" s="1"/>
  <c r="F79" i="7"/>
  <c r="F80" i="7" s="1"/>
  <c r="L77" i="7" s="1"/>
  <c r="E79" i="7"/>
  <c r="E80" i="7" s="1"/>
  <c r="K77" i="7" s="1"/>
  <c r="D79" i="7"/>
  <c r="J77" i="7" s="1"/>
  <c r="U78" i="7"/>
  <c r="T78" i="7"/>
  <c r="S78" i="7"/>
  <c r="R78" i="7"/>
  <c r="Q78" i="7"/>
  <c r="I75" i="7"/>
  <c r="I76" i="7" s="1"/>
  <c r="O73" i="7" s="1"/>
  <c r="H75" i="7"/>
  <c r="H76" i="7" s="1"/>
  <c r="N73" i="7" s="1"/>
  <c r="G75" i="7"/>
  <c r="G76" i="7" s="1"/>
  <c r="M73" i="7" s="1"/>
  <c r="F75" i="7"/>
  <c r="F76" i="7" s="1"/>
  <c r="L73" i="7" s="1"/>
  <c r="E75" i="7"/>
  <c r="E76" i="7" s="1"/>
  <c r="K73" i="7" s="1"/>
  <c r="D75" i="7"/>
  <c r="D76" i="7" s="1"/>
  <c r="J73" i="7" s="1"/>
  <c r="U74" i="7"/>
  <c r="T74" i="7"/>
  <c r="S74" i="7"/>
  <c r="R74" i="7"/>
  <c r="Q74" i="7"/>
  <c r="I71" i="7"/>
  <c r="I72" i="7" s="1"/>
  <c r="O69" i="7" s="1"/>
  <c r="H71" i="7"/>
  <c r="H72" i="7" s="1"/>
  <c r="N69" i="7" s="1"/>
  <c r="G71" i="7"/>
  <c r="G72" i="7" s="1"/>
  <c r="M69" i="7" s="1"/>
  <c r="F71" i="7"/>
  <c r="F72" i="7" s="1"/>
  <c r="L69" i="7" s="1"/>
  <c r="E71" i="7"/>
  <c r="E72" i="7" s="1"/>
  <c r="K69" i="7" s="1"/>
  <c r="D71" i="7"/>
  <c r="D72" i="7" s="1"/>
  <c r="J69" i="7" s="1"/>
  <c r="U70" i="7"/>
  <c r="T70" i="7"/>
  <c r="S70" i="7"/>
  <c r="R70" i="7"/>
  <c r="Q70" i="7"/>
  <c r="I68" i="7"/>
  <c r="O65" i="7" s="1"/>
  <c r="H68" i="7"/>
  <c r="N65" i="7" s="1"/>
  <c r="G68" i="7"/>
  <c r="M65" i="7" s="1"/>
  <c r="F68" i="7"/>
  <c r="L65" i="7" s="1"/>
  <c r="E68" i="7"/>
  <c r="K65" i="7" s="1"/>
  <c r="D67" i="7"/>
  <c r="D68" i="7" s="1"/>
  <c r="J65" i="7" s="1"/>
  <c r="U66" i="7"/>
  <c r="T66" i="7"/>
  <c r="S66" i="7"/>
  <c r="R66" i="7"/>
  <c r="Q66" i="7"/>
  <c r="I64" i="7"/>
  <c r="O61" i="7" s="1"/>
  <c r="H64" i="7"/>
  <c r="N61" i="7" s="1"/>
  <c r="G64" i="7"/>
  <c r="M61" i="7" s="1"/>
  <c r="F64" i="7"/>
  <c r="L61" i="7" s="1"/>
  <c r="E64" i="7"/>
  <c r="K61" i="7" s="1"/>
  <c r="D63" i="7"/>
  <c r="D64" i="7" s="1"/>
  <c r="J61" i="7" s="1"/>
  <c r="U62" i="7"/>
  <c r="T62" i="7"/>
  <c r="S62" i="7"/>
  <c r="R62" i="7"/>
  <c r="Q62" i="7"/>
  <c r="I59" i="7"/>
  <c r="I60" i="7" s="1"/>
  <c r="O57" i="7" s="1"/>
  <c r="H59" i="7"/>
  <c r="H60" i="7" s="1"/>
  <c r="N57" i="7" s="1"/>
  <c r="G59" i="7"/>
  <c r="G60" i="7" s="1"/>
  <c r="M57" i="7" s="1"/>
  <c r="F59" i="7"/>
  <c r="F60" i="7" s="1"/>
  <c r="L57" i="7" s="1"/>
  <c r="E59" i="7"/>
  <c r="E60" i="7" s="1"/>
  <c r="K57" i="7" s="1"/>
  <c r="D59" i="7"/>
  <c r="D60" i="7" s="1"/>
  <c r="J57" i="7" s="1"/>
  <c r="U58" i="7"/>
  <c r="T58" i="7"/>
  <c r="S58" i="7"/>
  <c r="R58" i="7"/>
  <c r="Q58" i="7"/>
  <c r="I55" i="7"/>
  <c r="I56" i="7" s="1"/>
  <c r="O53" i="7" s="1"/>
  <c r="H55" i="7"/>
  <c r="H56" i="7" s="1"/>
  <c r="N53" i="7" s="1"/>
  <c r="G55" i="7"/>
  <c r="G56" i="7" s="1"/>
  <c r="M53" i="7" s="1"/>
  <c r="F55" i="7"/>
  <c r="F56" i="7" s="1"/>
  <c r="L53" i="7" s="1"/>
  <c r="E55" i="7"/>
  <c r="E56" i="7" s="1"/>
  <c r="K53" i="7" s="1"/>
  <c r="D55" i="7"/>
  <c r="D56" i="7" s="1"/>
  <c r="J53" i="7" s="1"/>
  <c r="U54" i="7"/>
  <c r="T54" i="7"/>
  <c r="S54" i="7"/>
  <c r="R54" i="7"/>
  <c r="Q54" i="7"/>
  <c r="I51" i="7"/>
  <c r="I52" i="7" s="1"/>
  <c r="O49" i="7" s="1"/>
  <c r="H51" i="7"/>
  <c r="H52" i="7" s="1"/>
  <c r="N49" i="7" s="1"/>
  <c r="G51" i="7"/>
  <c r="G52" i="7" s="1"/>
  <c r="M49" i="7" s="1"/>
  <c r="F51" i="7"/>
  <c r="F52" i="7" s="1"/>
  <c r="L49" i="7" s="1"/>
  <c r="E51" i="7"/>
  <c r="E52" i="7" s="1"/>
  <c r="K49" i="7" s="1"/>
  <c r="D51" i="7"/>
  <c r="D52" i="7" s="1"/>
  <c r="J49" i="7" s="1"/>
  <c r="U50" i="7"/>
  <c r="T50" i="7"/>
  <c r="S50" i="7"/>
  <c r="R50" i="7"/>
  <c r="Q50" i="7"/>
  <c r="I47" i="7"/>
  <c r="I48" i="7" s="1"/>
  <c r="O45" i="7" s="1"/>
  <c r="H48" i="7"/>
  <c r="N45" i="7" s="1"/>
  <c r="G47" i="7"/>
  <c r="G48" i="7" s="1"/>
  <c r="M45" i="7" s="1"/>
  <c r="F47" i="7"/>
  <c r="F48" i="7" s="1"/>
  <c r="L45" i="7" s="1"/>
  <c r="D47" i="7"/>
  <c r="J45" i="7" s="1"/>
  <c r="U46" i="7"/>
  <c r="T46" i="7"/>
  <c r="S46" i="7"/>
  <c r="R46" i="7"/>
  <c r="Q46" i="7"/>
  <c r="I43" i="7"/>
  <c r="I44" i="7" s="1"/>
  <c r="O41" i="7" s="1"/>
  <c r="H43" i="7"/>
  <c r="H44" i="7" s="1"/>
  <c r="N41" i="7" s="1"/>
  <c r="G43" i="7"/>
  <c r="G44" i="7" s="1"/>
  <c r="M41" i="7" s="1"/>
  <c r="F43" i="7"/>
  <c r="F44" i="7" s="1"/>
  <c r="L41" i="7" s="1"/>
  <c r="E43" i="7"/>
  <c r="E44" i="7" s="1"/>
  <c r="K41" i="7" s="1"/>
  <c r="D43" i="7"/>
  <c r="D44" i="7" s="1"/>
  <c r="J41" i="7" s="1"/>
  <c r="U42" i="7"/>
  <c r="T42" i="7"/>
  <c r="S42" i="7"/>
  <c r="R42" i="7"/>
  <c r="Q42" i="7"/>
  <c r="I39" i="7"/>
  <c r="I40" i="7" s="1"/>
  <c r="O37" i="7" s="1"/>
  <c r="H39" i="7"/>
  <c r="H40" i="7" s="1"/>
  <c r="N37" i="7" s="1"/>
  <c r="G39" i="7"/>
  <c r="G40" i="7" s="1"/>
  <c r="M37" i="7" s="1"/>
  <c r="F39" i="7"/>
  <c r="F40" i="7" s="1"/>
  <c r="L37" i="7" s="1"/>
  <c r="E39" i="7"/>
  <c r="E40" i="7" s="1"/>
  <c r="K37" i="7" s="1"/>
  <c r="D39" i="7"/>
  <c r="J37" i="7" s="1"/>
  <c r="U38" i="7"/>
  <c r="T38" i="7"/>
  <c r="S38" i="7"/>
  <c r="R38" i="7"/>
  <c r="Q38" i="7"/>
  <c r="I35" i="7"/>
  <c r="I36" i="7" s="1"/>
  <c r="O33" i="7" s="1"/>
  <c r="H35" i="7"/>
  <c r="H36" i="7" s="1"/>
  <c r="N33" i="7" s="1"/>
  <c r="G35" i="7"/>
  <c r="G36" i="7" s="1"/>
  <c r="M33" i="7" s="1"/>
  <c r="F35" i="7"/>
  <c r="F36" i="7" s="1"/>
  <c r="L33" i="7" s="1"/>
  <c r="E35" i="7"/>
  <c r="E36" i="7" s="1"/>
  <c r="K33" i="7" s="1"/>
  <c r="D35" i="7"/>
  <c r="D36" i="7" s="1"/>
  <c r="J33" i="7" s="1"/>
  <c r="U34" i="7"/>
  <c r="T34" i="7"/>
  <c r="S34" i="7"/>
  <c r="R34" i="7"/>
  <c r="Q34" i="7"/>
  <c r="I31" i="7"/>
  <c r="I32" i="7" s="1"/>
  <c r="O29" i="7" s="1"/>
  <c r="H31" i="7"/>
  <c r="H32" i="7" s="1"/>
  <c r="N29" i="7" s="1"/>
  <c r="G32" i="7"/>
  <c r="M29" i="7" s="1"/>
  <c r="F32" i="7"/>
  <c r="L29" i="7" s="1"/>
  <c r="E31" i="7"/>
  <c r="E32" i="7" s="1"/>
  <c r="K29" i="7" s="1"/>
  <c r="D31" i="7"/>
  <c r="D32" i="7" s="1"/>
  <c r="J29" i="7" s="1"/>
  <c r="U30" i="7"/>
  <c r="T30" i="7"/>
  <c r="S30" i="7"/>
  <c r="R30" i="7"/>
  <c r="Q30" i="7"/>
  <c r="I27" i="7"/>
  <c r="I28" i="7" s="1"/>
  <c r="O25" i="7" s="1"/>
  <c r="H27" i="7"/>
  <c r="H28" i="7" s="1"/>
  <c r="N25" i="7" s="1"/>
  <c r="G27" i="7"/>
  <c r="G28" i="7" s="1"/>
  <c r="M25" i="7" s="1"/>
  <c r="D27" i="7"/>
  <c r="D28" i="7" s="1"/>
  <c r="J25" i="7" s="1"/>
  <c r="U26" i="7"/>
  <c r="T26" i="7"/>
  <c r="S26" i="7"/>
  <c r="R26" i="7"/>
  <c r="Q26" i="7"/>
  <c r="I23" i="7"/>
  <c r="I24" i="7" s="1"/>
  <c r="O21" i="7" s="1"/>
  <c r="H23" i="7"/>
  <c r="H24" i="7" s="1"/>
  <c r="N21" i="7" s="1"/>
  <c r="G23" i="7"/>
  <c r="G24" i="7" s="1"/>
  <c r="M21" i="7" s="1"/>
  <c r="F23" i="7"/>
  <c r="F24" i="7" s="1"/>
  <c r="L21" i="7" s="1"/>
  <c r="E23" i="7"/>
  <c r="E24" i="7" s="1"/>
  <c r="K21" i="7" s="1"/>
  <c r="D23" i="7"/>
  <c r="D24" i="7" s="1"/>
  <c r="J21" i="7" s="1"/>
  <c r="U22" i="7"/>
  <c r="T22" i="7"/>
  <c r="S22" i="7"/>
  <c r="R22" i="7"/>
  <c r="Q22" i="7"/>
  <c r="I19" i="7"/>
  <c r="I20" i="7" s="1"/>
  <c r="O17" i="7" s="1"/>
  <c r="H19" i="7"/>
  <c r="H20" i="7" s="1"/>
  <c r="N17" i="7" s="1"/>
  <c r="G19" i="7"/>
  <c r="G20" i="7" s="1"/>
  <c r="M17" i="7" s="1"/>
  <c r="F19" i="7"/>
  <c r="F20" i="7" s="1"/>
  <c r="L17" i="7" s="1"/>
  <c r="E19" i="7"/>
  <c r="E20" i="7" s="1"/>
  <c r="K17" i="7" s="1"/>
  <c r="D19" i="7"/>
  <c r="J17" i="7" s="1"/>
  <c r="U18" i="7"/>
  <c r="T18" i="7"/>
  <c r="S18" i="7"/>
  <c r="R18" i="7"/>
  <c r="Q18" i="7"/>
  <c r="I15" i="7"/>
  <c r="I16" i="7" s="1"/>
  <c r="O13" i="7" s="1"/>
  <c r="H15" i="7"/>
  <c r="H16" i="7" s="1"/>
  <c r="N13" i="7" s="1"/>
  <c r="G15" i="7"/>
  <c r="G16" i="7" s="1"/>
  <c r="M13" i="7" s="1"/>
  <c r="F15" i="7"/>
  <c r="F16" i="7" s="1"/>
  <c r="L13" i="7" s="1"/>
  <c r="E15" i="7"/>
  <c r="E16" i="7" s="1"/>
  <c r="K13" i="7" s="1"/>
  <c r="D15" i="7"/>
  <c r="D16" i="7" s="1"/>
  <c r="J13" i="7" s="1"/>
  <c r="U14" i="7"/>
  <c r="T14" i="7"/>
  <c r="S14" i="7"/>
  <c r="R14" i="7"/>
  <c r="Q14" i="7"/>
  <c r="I11" i="7"/>
  <c r="I12" i="7" s="1"/>
  <c r="O9" i="7" s="1"/>
  <c r="H11" i="7"/>
  <c r="H12" i="7" s="1"/>
  <c r="N9" i="7" s="1"/>
  <c r="G11" i="7"/>
  <c r="G12" i="7" s="1"/>
  <c r="M9" i="7" s="1"/>
  <c r="F11" i="7"/>
  <c r="F12" i="7" s="1"/>
  <c r="L9" i="7" s="1"/>
  <c r="E11" i="7"/>
  <c r="E12" i="7" s="1"/>
  <c r="K9" i="7" s="1"/>
  <c r="D11" i="7"/>
  <c r="D12" i="7" s="1"/>
  <c r="J9" i="7" s="1"/>
  <c r="U10" i="7"/>
  <c r="T10" i="7"/>
  <c r="S10" i="7"/>
  <c r="R10" i="7"/>
  <c r="Q10" i="7"/>
  <c r="I7" i="7"/>
  <c r="I8" i="7" s="1"/>
  <c r="H7" i="7"/>
  <c r="H8" i="7" s="1"/>
  <c r="G7" i="7"/>
  <c r="G8" i="7" s="1"/>
  <c r="E8" i="7"/>
  <c r="U6" i="7"/>
  <c r="T6" i="7"/>
  <c r="S6" i="7"/>
  <c r="R6" i="7"/>
  <c r="Q6" i="7"/>
  <c r="E34" i="5"/>
  <c r="F34" i="5"/>
  <c r="G34" i="5"/>
  <c r="H34" i="5"/>
  <c r="I34" i="5"/>
  <c r="D34" i="5"/>
  <c r="E27" i="5"/>
  <c r="F27" i="5"/>
  <c r="G27" i="5"/>
  <c r="H27" i="5"/>
  <c r="I27" i="5"/>
  <c r="O27" i="5" s="1"/>
  <c r="D27" i="5"/>
  <c r="E16" i="5"/>
  <c r="F16" i="5"/>
  <c r="F17" i="5" s="1"/>
  <c r="G16" i="5"/>
  <c r="H16" i="5"/>
  <c r="O16" i="5" s="1"/>
  <c r="I16" i="5"/>
  <c r="D16" i="5"/>
  <c r="K16" i="5" s="1"/>
  <c r="E33" i="5"/>
  <c r="F33" i="5"/>
  <c r="F35" i="5" s="1"/>
  <c r="G33" i="5"/>
  <c r="H33" i="5"/>
  <c r="H35" i="5" s="1"/>
  <c r="I33" i="5"/>
  <c r="D33" i="5"/>
  <c r="D35" i="5" s="1"/>
  <c r="E32" i="5"/>
  <c r="F32" i="5"/>
  <c r="G32" i="5"/>
  <c r="G35" i="5" s="1"/>
  <c r="H32" i="5"/>
  <c r="I32" i="5"/>
  <c r="I35" i="5" s="1"/>
  <c r="D32" i="5"/>
  <c r="E19" i="5"/>
  <c r="F19" i="5"/>
  <c r="G19" i="5"/>
  <c r="H19" i="5"/>
  <c r="O19" i="5" s="1"/>
  <c r="I19" i="5"/>
  <c r="M19" i="5"/>
  <c r="E20" i="5"/>
  <c r="F20" i="5"/>
  <c r="F21" i="5" s="1"/>
  <c r="M21" i="5" s="1"/>
  <c r="G20" i="5"/>
  <c r="H20" i="5"/>
  <c r="I20" i="5"/>
  <c r="O20" i="5"/>
  <c r="D20" i="5"/>
  <c r="D19" i="5"/>
  <c r="K19" i="5" s="1"/>
  <c r="E23" i="5"/>
  <c r="E25" i="5" s="1"/>
  <c r="F23" i="5"/>
  <c r="G23" i="5"/>
  <c r="G25" i="5" s="1"/>
  <c r="H23" i="5"/>
  <c r="I23" i="5"/>
  <c r="N23" i="5" s="1"/>
  <c r="E24" i="5"/>
  <c r="F24" i="5"/>
  <c r="M24" i="5" s="1"/>
  <c r="G24" i="5"/>
  <c r="H24" i="5"/>
  <c r="H25" i="5" s="1"/>
  <c r="I24" i="5"/>
  <c r="O24" i="5"/>
  <c r="D24" i="5"/>
  <c r="D23" i="5"/>
  <c r="D25" i="5" s="1"/>
  <c r="E15" i="5"/>
  <c r="E17" i="5"/>
  <c r="F15" i="5"/>
  <c r="G15" i="5"/>
  <c r="G17" i="5" s="1"/>
  <c r="H15" i="5"/>
  <c r="O15" i="5" s="1"/>
  <c r="I15" i="5"/>
  <c r="D15" i="5"/>
  <c r="E12" i="5"/>
  <c r="F12" i="5"/>
  <c r="M12" i="5" s="1"/>
  <c r="G12" i="5"/>
  <c r="H12" i="5"/>
  <c r="H13" i="5" s="1"/>
  <c r="I12" i="5"/>
  <c r="O12" i="5"/>
  <c r="D12" i="5"/>
  <c r="E11" i="5"/>
  <c r="E13" i="5" s="1"/>
  <c r="F11" i="5"/>
  <c r="F13" i="5"/>
  <c r="G11" i="5"/>
  <c r="H11" i="5"/>
  <c r="I11" i="5"/>
  <c r="O11" i="5" s="1"/>
  <c r="D11" i="5"/>
  <c r="D13" i="5" s="1"/>
  <c r="K13" i="5" s="1"/>
  <c r="E8" i="5"/>
  <c r="E9" i="5" s="1"/>
  <c r="F8" i="5"/>
  <c r="G8" i="5"/>
  <c r="H8" i="5"/>
  <c r="I8" i="5"/>
  <c r="O8" i="5" s="1"/>
  <c r="D8" i="5"/>
  <c r="E7" i="5"/>
  <c r="F7" i="5"/>
  <c r="G7" i="5"/>
  <c r="H7" i="5"/>
  <c r="H9" i="5" s="1"/>
  <c r="N9" i="5" s="1"/>
  <c r="I7" i="5"/>
  <c r="L7" i="5" s="1"/>
  <c r="D7" i="5"/>
  <c r="D9" i="5"/>
  <c r="E4" i="5"/>
  <c r="F4" i="5"/>
  <c r="F5" i="5" s="1"/>
  <c r="F30" i="5" s="1"/>
  <c r="F36" i="5" s="1"/>
  <c r="G4" i="5"/>
  <c r="H4" i="5"/>
  <c r="I4" i="5"/>
  <c r="O4" i="5"/>
  <c r="D3" i="5"/>
  <c r="D4" i="5"/>
  <c r="D5" i="5" s="1"/>
  <c r="E3" i="5"/>
  <c r="E5" i="5" s="1"/>
  <c r="F3" i="5"/>
  <c r="G3" i="5"/>
  <c r="H3" i="5"/>
  <c r="I3" i="5"/>
  <c r="M3" i="5" s="1"/>
  <c r="O3" i="5"/>
  <c r="D2" i="5"/>
  <c r="E2" i="5"/>
  <c r="F2" i="5"/>
  <c r="G2" i="5"/>
  <c r="H2" i="5"/>
  <c r="I2" i="5"/>
  <c r="G5" i="5"/>
  <c r="I5" i="5"/>
  <c r="F9" i="5"/>
  <c r="G13" i="5"/>
  <c r="L13" i="5" s="1"/>
  <c r="D17" i="5"/>
  <c r="H17" i="5"/>
  <c r="E21" i="5"/>
  <c r="G21" i="5"/>
  <c r="H21" i="5"/>
  <c r="I21" i="5"/>
  <c r="N21" i="5"/>
  <c r="F25" i="5"/>
  <c r="I25" i="5"/>
  <c r="E35" i="5"/>
  <c r="N19" i="5"/>
  <c r="L19" i="5"/>
  <c r="K3" i="5"/>
  <c r="N3" i="5"/>
  <c r="L4" i="5"/>
  <c r="N4" i="5"/>
  <c r="N7" i="5"/>
  <c r="L8" i="5"/>
  <c r="L11" i="5"/>
  <c r="K12" i="5"/>
  <c r="L12" i="5"/>
  <c r="N12" i="5"/>
  <c r="L15" i="5"/>
  <c r="N15" i="5"/>
  <c r="L16" i="5"/>
  <c r="N16" i="5"/>
  <c r="K20" i="5"/>
  <c r="L20" i="5"/>
  <c r="N20" i="5"/>
  <c r="L24" i="5"/>
  <c r="N24" i="5"/>
  <c r="K27" i="5"/>
  <c r="M27" i="5"/>
  <c r="L21" i="5"/>
  <c r="G9" i="5"/>
  <c r="M8" i="5"/>
  <c r="O23" i="5"/>
  <c r="H5" i="5"/>
  <c r="N5" i="5"/>
  <c r="M9" i="5"/>
  <c r="L23" i="5"/>
  <c r="K24" i="5"/>
  <c r="K23" i="5"/>
  <c r="M15" i="5"/>
  <c r="K15" i="5"/>
  <c r="M11" i="5"/>
  <c r="M7" i="5"/>
  <c r="M4" i="5"/>
  <c r="I17" i="5"/>
  <c r="I9" i="5"/>
  <c r="O5" i="5"/>
  <c r="N13" i="5"/>
  <c r="H30" i="5"/>
  <c r="H36" i="5" s="1"/>
  <c r="M13" i="5"/>
  <c r="L17" i="5" l="1"/>
  <c r="K17" i="5"/>
  <c r="M17" i="5"/>
  <c r="N17" i="5"/>
  <c r="N32" i="5" s="1"/>
  <c r="O17" i="5"/>
  <c r="K25" i="5"/>
  <c r="M25" i="5"/>
  <c r="O25" i="5"/>
  <c r="L25" i="5"/>
  <c r="N25" i="5"/>
  <c r="L9" i="5"/>
  <c r="K5" i="5"/>
  <c r="E30" i="5"/>
  <c r="E36" i="5" s="1"/>
  <c r="M5" i="5"/>
  <c r="M32" i="5" s="1"/>
  <c r="O9" i="5"/>
  <c r="O21" i="5"/>
  <c r="G30" i="5"/>
  <c r="G36" i="5" s="1"/>
  <c r="K4" i="5"/>
  <c r="K7" i="5"/>
  <c r="K11" i="5"/>
  <c r="M23" i="5"/>
  <c r="K9" i="5"/>
  <c r="O7" i="5"/>
  <c r="N27" i="5"/>
  <c r="L27" i="5"/>
  <c r="M20" i="5"/>
  <c r="M16" i="5"/>
  <c r="N11" i="5"/>
  <c r="N8" i="5"/>
  <c r="K8" i="5"/>
  <c r="L3" i="5"/>
  <c r="D21" i="5"/>
  <c r="K21" i="5" s="1"/>
  <c r="I13" i="5"/>
  <c r="I30" i="5" s="1"/>
  <c r="I36" i="5" s="1"/>
  <c r="L5" i="5"/>
  <c r="L32" i="5" s="1"/>
  <c r="G213" i="7"/>
  <c r="E213" i="7"/>
  <c r="D213" i="7"/>
  <c r="D214" i="7"/>
  <c r="N7" i="7"/>
  <c r="N11" i="7" s="1"/>
  <c r="N15" i="7" s="1"/>
  <c r="N19" i="7" s="1"/>
  <c r="N23" i="7" s="1"/>
  <c r="H214" i="7"/>
  <c r="O7" i="7"/>
  <c r="O11" i="7" s="1"/>
  <c r="O15" i="7" s="1"/>
  <c r="O19" i="7" s="1"/>
  <c r="O23" i="7" s="1"/>
  <c r="I214" i="7"/>
  <c r="K7" i="7"/>
  <c r="K11" i="7" s="1"/>
  <c r="K15" i="7" s="1"/>
  <c r="K19" i="7" s="1"/>
  <c r="K23" i="7" s="1"/>
  <c r="E214" i="7"/>
  <c r="I213" i="7"/>
  <c r="G214" i="7"/>
  <c r="F8" i="7"/>
  <c r="F213" i="7" s="1"/>
  <c r="J7" i="7"/>
  <c r="J11" i="7" s="1"/>
  <c r="J15" i="7" s="1"/>
  <c r="J19" i="7" s="1"/>
  <c r="J23" i="7" s="1"/>
  <c r="M7" i="7"/>
  <c r="M11" i="7" s="1"/>
  <c r="M15" i="7" s="1"/>
  <c r="M19" i="7" s="1"/>
  <c r="H213" i="7"/>
  <c r="J27" i="7" l="1"/>
  <c r="J31" i="7" s="1"/>
  <c r="J35" i="7" s="1"/>
  <c r="J39" i="7" s="1"/>
  <c r="J43" i="7" s="1"/>
  <c r="J47" i="7" s="1"/>
  <c r="J51" i="7" s="1"/>
  <c r="J55" i="7" s="1"/>
  <c r="J59" i="7" s="1"/>
  <c r="J63" i="7" s="1"/>
  <c r="J67" i="7" s="1"/>
  <c r="J71" i="7" s="1"/>
  <c r="J75" i="7" s="1"/>
  <c r="J79" i="7" s="1"/>
  <c r="J83" i="7" s="1"/>
  <c r="J87" i="7" s="1"/>
  <c r="J91" i="7" s="1"/>
  <c r="J95" i="7" s="1"/>
  <c r="J99" i="7" s="1"/>
  <c r="J103" i="7" s="1"/>
  <c r="J107" i="7" s="1"/>
  <c r="J111" i="7" s="1"/>
  <c r="J115" i="7" s="1"/>
  <c r="J119" i="7" s="1"/>
  <c r="J123" i="7" s="1"/>
  <c r="J127" i="7" s="1"/>
  <c r="J131" i="7" s="1"/>
  <c r="J135" i="7" s="1"/>
  <c r="J139" i="7" s="1"/>
  <c r="J143" i="7" s="1"/>
  <c r="J147" i="7" s="1"/>
  <c r="J151" i="7" s="1"/>
  <c r="J155" i="7" s="1"/>
  <c r="J159" i="7" s="1"/>
  <c r="J163" i="7" s="1"/>
  <c r="J167" i="7" s="1"/>
  <c r="J171" i="7" s="1"/>
  <c r="J175" i="7" s="1"/>
  <c r="J179" i="7" s="1"/>
  <c r="J183" i="7" s="1"/>
  <c r="J187" i="7" s="1"/>
  <c r="J191" i="7" s="1"/>
  <c r="J195" i="7" s="1"/>
  <c r="J199" i="7" s="1"/>
  <c r="J203" i="7" s="1"/>
  <c r="J207" i="7" s="1"/>
  <c r="J211" i="7" s="1"/>
  <c r="M23" i="7"/>
  <c r="M27" i="7" s="1"/>
  <c r="M31" i="7" s="1"/>
  <c r="M35" i="7" s="1"/>
  <c r="M39" i="7" s="1"/>
  <c r="M43" i="7" s="1"/>
  <c r="M47" i="7" s="1"/>
  <c r="M51" i="7" s="1"/>
  <c r="M55" i="7" s="1"/>
  <c r="M59" i="7" s="1"/>
  <c r="M63" i="7" s="1"/>
  <c r="M67" i="7" s="1"/>
  <c r="M71" i="7" s="1"/>
  <c r="M75" i="7" s="1"/>
  <c r="M79" i="7" s="1"/>
  <c r="M83" i="7" s="1"/>
  <c r="M87" i="7" s="1"/>
  <c r="M91" i="7" s="1"/>
  <c r="M95" i="7" s="1"/>
  <c r="M99" i="7" s="1"/>
  <c r="M103" i="7" s="1"/>
  <c r="M107" i="7" s="1"/>
  <c r="M111" i="7" s="1"/>
  <c r="M115" i="7" s="1"/>
  <c r="M119" i="7" s="1"/>
  <c r="M123" i="7" s="1"/>
  <c r="M127" i="7" s="1"/>
  <c r="M131" i="7" s="1"/>
  <c r="M135" i="7" s="1"/>
  <c r="M139" i="7" s="1"/>
  <c r="M143" i="7" s="1"/>
  <c r="M147" i="7" s="1"/>
  <c r="M151" i="7" s="1"/>
  <c r="M155" i="7" s="1"/>
  <c r="M159" i="7" s="1"/>
  <c r="M163" i="7" s="1"/>
  <c r="M167" i="7" s="1"/>
  <c r="M171" i="7" s="1"/>
  <c r="M175" i="7" s="1"/>
  <c r="M179" i="7" s="1"/>
  <c r="M183" i="7" s="1"/>
  <c r="M187" i="7" s="1"/>
  <c r="M191" i="7" s="1"/>
  <c r="M195" i="7" s="1"/>
  <c r="M199" i="7" s="1"/>
  <c r="M203" i="7" s="1"/>
  <c r="M207" i="7" s="1"/>
  <c r="M211" i="7" s="1"/>
  <c r="K27" i="7"/>
  <c r="K31" i="7" s="1"/>
  <c r="K35" i="7" s="1"/>
  <c r="K39" i="7" s="1"/>
  <c r="K43" i="7" s="1"/>
  <c r="K47" i="7" s="1"/>
  <c r="K51" i="7" s="1"/>
  <c r="K55" i="7" s="1"/>
  <c r="K59" i="7" s="1"/>
  <c r="K63" i="7" s="1"/>
  <c r="K67" i="7" s="1"/>
  <c r="K71" i="7" s="1"/>
  <c r="K75" i="7" s="1"/>
  <c r="K79" i="7" s="1"/>
  <c r="K83" i="7" s="1"/>
  <c r="K87" i="7" s="1"/>
  <c r="K91" i="7" s="1"/>
  <c r="K95" i="7" s="1"/>
  <c r="K99" i="7" s="1"/>
  <c r="K103" i="7" s="1"/>
  <c r="K107" i="7" s="1"/>
  <c r="K111" i="7" s="1"/>
  <c r="K115" i="7" s="1"/>
  <c r="K119" i="7" s="1"/>
  <c r="K123" i="7" s="1"/>
  <c r="K127" i="7" s="1"/>
  <c r="K131" i="7" s="1"/>
  <c r="K135" i="7" s="1"/>
  <c r="K139" i="7" s="1"/>
  <c r="K143" i="7" s="1"/>
  <c r="K147" i="7" s="1"/>
  <c r="K151" i="7" s="1"/>
  <c r="O27" i="7"/>
  <c r="O31" i="7" s="1"/>
  <c r="O35" i="7" s="1"/>
  <c r="O39" i="7" s="1"/>
  <c r="O43" i="7" s="1"/>
  <c r="O47" i="7" s="1"/>
  <c r="O51" i="7" s="1"/>
  <c r="O55" i="7" s="1"/>
  <c r="O59" i="7" s="1"/>
  <c r="O63" i="7" s="1"/>
  <c r="O67" i="7" s="1"/>
  <c r="O71" i="7" s="1"/>
  <c r="O75" i="7" s="1"/>
  <c r="O79" i="7" s="1"/>
  <c r="O83" i="7" s="1"/>
  <c r="O87" i="7" s="1"/>
  <c r="O91" i="7" s="1"/>
  <c r="O95" i="7" s="1"/>
  <c r="O99" i="7" s="1"/>
  <c r="O103" i="7" s="1"/>
  <c r="O107" i="7" s="1"/>
  <c r="O111" i="7" s="1"/>
  <c r="O115" i="7" s="1"/>
  <c r="O119" i="7" s="1"/>
  <c r="O123" i="7" s="1"/>
  <c r="O127" i="7" s="1"/>
  <c r="O131" i="7" s="1"/>
  <c r="O135" i="7" s="1"/>
  <c r="O139" i="7" s="1"/>
  <c r="O143" i="7" s="1"/>
  <c r="O147" i="7" s="1"/>
  <c r="O151" i="7" s="1"/>
  <c r="O155" i="7" s="1"/>
  <c r="O159" i="7" s="1"/>
  <c r="O163" i="7" s="1"/>
  <c r="O167" i="7" s="1"/>
  <c r="O171" i="7" s="1"/>
  <c r="O175" i="7" s="1"/>
  <c r="O179" i="7" s="1"/>
  <c r="O183" i="7" s="1"/>
  <c r="O187" i="7" s="1"/>
  <c r="O191" i="7" s="1"/>
  <c r="O195" i="7" s="1"/>
  <c r="O199" i="7" s="1"/>
  <c r="O203" i="7" s="1"/>
  <c r="O207" i="7" s="1"/>
  <c r="O211" i="7" s="1"/>
  <c r="N27" i="7"/>
  <c r="N31" i="7" s="1"/>
  <c r="N35" i="7" s="1"/>
  <c r="N39" i="7" s="1"/>
  <c r="N43" i="7" s="1"/>
  <c r="N47" i="7" s="1"/>
  <c r="N51" i="7" s="1"/>
  <c r="N55" i="7" s="1"/>
  <c r="N59" i="7" s="1"/>
  <c r="N63" i="7" s="1"/>
  <c r="N67" i="7" s="1"/>
  <c r="N71" i="7" s="1"/>
  <c r="N75" i="7" s="1"/>
  <c r="N79" i="7" s="1"/>
  <c r="N83" i="7" s="1"/>
  <c r="N87" i="7" s="1"/>
  <c r="N91" i="7" s="1"/>
  <c r="N95" i="7" s="1"/>
  <c r="N99" i="7" s="1"/>
  <c r="N103" i="7" s="1"/>
  <c r="N107" i="7" s="1"/>
  <c r="N111" i="7" s="1"/>
  <c r="N115" i="7" s="1"/>
  <c r="N119" i="7" s="1"/>
  <c r="N123" i="7" s="1"/>
  <c r="N127" i="7" s="1"/>
  <c r="N131" i="7" s="1"/>
  <c r="N135" i="7" s="1"/>
  <c r="N139" i="7" s="1"/>
  <c r="N143" i="7" s="1"/>
  <c r="N147" i="7" s="1"/>
  <c r="N151" i="7" s="1"/>
  <c r="N155" i="7" s="1"/>
  <c r="N159" i="7" s="1"/>
  <c r="N163" i="7" s="1"/>
  <c r="N167" i="7" s="1"/>
  <c r="N171" i="7" s="1"/>
  <c r="N175" i="7" s="1"/>
  <c r="N179" i="7" s="1"/>
  <c r="N183" i="7" s="1"/>
  <c r="N187" i="7" s="1"/>
  <c r="N191" i="7" s="1"/>
  <c r="N195" i="7" s="1"/>
  <c r="N199" i="7" s="1"/>
  <c r="N203" i="7" s="1"/>
  <c r="N207" i="7" s="1"/>
  <c r="N211" i="7" s="1"/>
  <c r="D30" i="5"/>
  <c r="D36" i="5" s="1"/>
  <c r="O13" i="5"/>
  <c r="O32" i="5" s="1"/>
  <c r="K32" i="5"/>
  <c r="F214" i="7"/>
  <c r="L7" i="7"/>
  <c r="L11" i="7" s="1"/>
  <c r="L15" i="7" s="1"/>
  <c r="L19" i="7" s="1"/>
  <c r="L23" i="7" s="1"/>
  <c r="L27" i="7" l="1"/>
  <c r="L31" i="7" s="1"/>
  <c r="L35" i="7" s="1"/>
  <c r="L39" i="7" s="1"/>
  <c r="L43" i="7" s="1"/>
  <c r="L47" i="7" s="1"/>
  <c r="L51" i="7" s="1"/>
  <c r="L55" i="7" s="1"/>
  <c r="L59" i="7" s="1"/>
  <c r="L63" i="7" s="1"/>
  <c r="L67" i="7" s="1"/>
  <c r="L71" i="7" s="1"/>
  <c r="L75" i="7" s="1"/>
  <c r="L79" i="7" s="1"/>
  <c r="L83" i="7" s="1"/>
  <c r="L87" i="7" s="1"/>
  <c r="L91" i="7" s="1"/>
  <c r="L95" i="7" s="1"/>
  <c r="L99" i="7" s="1"/>
  <c r="L103" i="7" s="1"/>
  <c r="L107" i="7" s="1"/>
  <c r="L111" i="7" s="1"/>
  <c r="L115" i="7" s="1"/>
  <c r="L119" i="7" s="1"/>
  <c r="L123" i="7" s="1"/>
  <c r="L127" i="7" s="1"/>
  <c r="L131" i="7" s="1"/>
  <c r="L135" i="7" s="1"/>
  <c r="L139" i="7" s="1"/>
  <c r="L143" i="7" s="1"/>
  <c r="L147" i="7" s="1"/>
  <c r="L151" i="7" s="1"/>
  <c r="L155" i="7" s="1"/>
  <c r="L159" i="7" s="1"/>
  <c r="L163" i="7" s="1"/>
  <c r="L167" i="7" s="1"/>
  <c r="L171" i="7" s="1"/>
  <c r="L175" i="7" s="1"/>
  <c r="L179" i="7" s="1"/>
  <c r="L183" i="7" s="1"/>
  <c r="L187" i="7" s="1"/>
  <c r="L191" i="7" s="1"/>
  <c r="L195" i="7" s="1"/>
  <c r="L199" i="7" s="1"/>
  <c r="L203" i="7" s="1"/>
  <c r="L207" i="7" s="1"/>
  <c r="L211" i="7" s="1"/>
  <c r="K155" i="7"/>
  <c r="K159" i="7" s="1"/>
  <c r="K163" i="7" s="1"/>
  <c r="K167" i="7" s="1"/>
  <c r="K171" i="7" s="1"/>
  <c r="K175" i="7" s="1"/>
  <c r="K179" i="7" s="1"/>
  <c r="K183" i="7" s="1"/>
  <c r="K187" i="7" s="1"/>
  <c r="K191" i="7" s="1"/>
  <c r="K195" i="7" s="1"/>
  <c r="K199" i="7" s="1"/>
  <c r="K203" i="7" s="1"/>
  <c r="K207" i="7" s="1"/>
  <c r="K211" i="7" s="1"/>
</calcChain>
</file>

<file path=xl/comments1.xml><?xml version="1.0" encoding="utf-8"?>
<comments xmlns="http://schemas.openxmlformats.org/spreadsheetml/2006/main">
  <authors>
    <author xml:space="preserve"> BASC Coach</author>
  </authors>
  <commentList>
    <comment ref="I54" authorId="0">
      <text>
        <r>
          <rPr>
            <b/>
            <sz val="8"/>
            <color indexed="81"/>
            <rFont val="Tahoma"/>
            <family val="2"/>
          </rPr>
          <t>Flyer</t>
        </r>
      </text>
    </comment>
  </commentList>
</comments>
</file>

<file path=xl/sharedStrings.xml><?xml version="1.0" encoding="utf-8"?>
<sst xmlns="http://schemas.openxmlformats.org/spreadsheetml/2006/main" count="407" uniqueCount="70">
  <si>
    <t>Barry Against</t>
  </si>
  <si>
    <t>Race Time Margins</t>
  </si>
  <si>
    <t>LANE</t>
  </si>
  <si>
    <t>CLUB</t>
  </si>
  <si>
    <t>EVENT</t>
  </si>
  <si>
    <t>Freestyle</t>
  </si>
  <si>
    <t>Relay</t>
  </si>
  <si>
    <t>Backstroke</t>
  </si>
  <si>
    <t>Butterfly</t>
  </si>
  <si>
    <t>Breaststroke</t>
  </si>
  <si>
    <t xml:space="preserve">Date    </t>
  </si>
  <si>
    <t>4 x 50m</t>
  </si>
  <si>
    <t>Name</t>
  </si>
  <si>
    <t>Time</t>
  </si>
  <si>
    <t>Place</t>
  </si>
  <si>
    <t>Points</t>
  </si>
  <si>
    <t>Session Total</t>
  </si>
  <si>
    <t>DQs</t>
  </si>
  <si>
    <t>Freestyle Relay</t>
  </si>
  <si>
    <t>Medley Relay</t>
  </si>
  <si>
    <t>Male</t>
  </si>
  <si>
    <t>Female</t>
  </si>
  <si>
    <t>Total Backstroke</t>
  </si>
  <si>
    <t>Total BreastStroke</t>
  </si>
  <si>
    <t>Total Butterfly</t>
  </si>
  <si>
    <t>Total Freestyle</t>
  </si>
  <si>
    <t>Total Freestyle Relay</t>
  </si>
  <si>
    <t>Total Medley Relay</t>
  </si>
  <si>
    <t>Total All Races</t>
  </si>
  <si>
    <t>Mixed</t>
  </si>
  <si>
    <t>Llandarcy</t>
  </si>
  <si>
    <t>Rhondda</t>
  </si>
  <si>
    <t>Caerphilly</t>
  </si>
  <si>
    <t>Llantrisant</t>
  </si>
  <si>
    <t>Pontypridd</t>
  </si>
  <si>
    <t>50m Fly</t>
  </si>
  <si>
    <t>50m Back</t>
  </si>
  <si>
    <t>50m Breast</t>
  </si>
  <si>
    <t>50m Free</t>
  </si>
  <si>
    <t>Free Relay</t>
  </si>
  <si>
    <t>4 x 50 Fly</t>
  </si>
  <si>
    <t>4 x 50m Back</t>
  </si>
  <si>
    <t>4 x 50m Breast</t>
  </si>
  <si>
    <t>4 x50m</t>
  </si>
  <si>
    <t>9u Mixed</t>
  </si>
  <si>
    <t>Girls 9u</t>
  </si>
  <si>
    <t>Boys 9u</t>
  </si>
  <si>
    <t>Mixed 9u</t>
  </si>
  <si>
    <t>11u Mixed</t>
  </si>
  <si>
    <t>Girls 11u</t>
  </si>
  <si>
    <t>Boys 11u</t>
  </si>
  <si>
    <t>Mixed 11u</t>
  </si>
  <si>
    <t>13u Mixed</t>
  </si>
  <si>
    <t>Girls 13u</t>
  </si>
  <si>
    <t>Boys 13u</t>
  </si>
  <si>
    <t xml:space="preserve">Girls 13u </t>
  </si>
  <si>
    <t>Mixed 13u</t>
  </si>
  <si>
    <t>15o Mixed</t>
  </si>
  <si>
    <t>Girls 15o</t>
  </si>
  <si>
    <t>Boys 15o</t>
  </si>
  <si>
    <t>The Town Mayor's Cup 2018</t>
  </si>
  <si>
    <t>Barry B</t>
  </si>
  <si>
    <t>Chepstow</t>
  </si>
  <si>
    <t>Barry A</t>
  </si>
  <si>
    <t>Cwmbran</t>
  </si>
  <si>
    <t>Monnow</t>
  </si>
  <si>
    <t>4 x 25m Fly</t>
  </si>
  <si>
    <t>25m Fly</t>
  </si>
  <si>
    <t>DQ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</si>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</sst>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:ss.00"/>
    <numFmt numFmtId="165" formatCode="[$-809]dd\ mmmm\ yyyy;@"/>
    <numFmt numFmtId="166" formatCode="[$-809]General"/>
  </numFmts>
  <fonts count="16">
    <font>
      <sz val="10"/>
      <name val="Arial"/>
    </font>
    <font>
      <sz val="10"/>
      <name val="Arial"/>
    </font>
    <font>
      <sz val="8"/>
      <name val="Arial"/>
    </font>
    <font>
      <sz val="8"/>
      <name val="Trebuchet MS"/>
      <family val="2"/>
    </font>
    <font>
      <sz val="8"/>
      <color indexed="14"/>
      <name val="Trebuchet MS"/>
      <family val="2"/>
    </font>
    <font>
      <sz val="8"/>
      <color indexed="12"/>
      <name val="Trebuchet MS"/>
      <family val="2"/>
    </font>
    <font>
      <i/>
      <sz val="8"/>
      <name val="Trebuchet MS"/>
      <family val="2"/>
    </font>
    <font>
      <b/>
      <i/>
      <sz val="8"/>
      <name val="Trebuchet MS"/>
      <family val="2"/>
    </font>
    <font>
      <sz val="7"/>
      <name val="Trebuchet MS"/>
      <family val="2"/>
    </font>
    <font>
      <sz val="7"/>
      <name val="Arial"/>
    </font>
    <font>
      <sz val="14"/>
      <name val="Wingdings"/>
    </font>
    <font>
      <b/>
      <i/>
      <sz val="8"/>
      <color indexed="9"/>
      <name val="Trebuchet MS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theme="1"/>
      <name val="Arial1"/>
    </font>
    <font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4" fillId="0" borderId="0"/>
  </cellStyleXfs>
  <cellXfs count="9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164" fontId="3" fillId="0" borderId="7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8" fillId="0" borderId="5" xfId="0" applyFont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7" fillId="2" borderId="16" xfId="0" applyFont="1" applyFill="1" applyBorder="1" applyAlignment="1">
      <alignment horizontal="right"/>
    </xf>
    <xf numFmtId="0" fontId="7" fillId="2" borderId="17" xfId="0" applyFont="1" applyFill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164" fontId="0" fillId="0" borderId="0" xfId="0" applyNumberFormat="1"/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2" borderId="0" xfId="0" applyFont="1" applyFill="1" applyBorder="1"/>
    <xf numFmtId="0" fontId="7" fillId="2" borderId="0" xfId="0" applyFont="1" applyFill="1" applyBorder="1"/>
    <xf numFmtId="0" fontId="3" fillId="2" borderId="15" xfId="0" applyFont="1" applyFill="1" applyBorder="1" applyAlignment="1">
      <alignment horizontal="right"/>
    </xf>
    <xf numFmtId="43" fontId="0" fillId="0" borderId="0" xfId="1" applyFont="1"/>
    <xf numFmtId="0" fontId="3" fillId="0" borderId="9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/>
    <xf numFmtId="0" fontId="12" fillId="0" borderId="0" xfId="0" applyFont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20" xfId="0" applyFont="1" applyBorder="1"/>
    <xf numFmtId="0" fontId="3" fillId="0" borderId="20" xfId="0" applyFont="1" applyFill="1" applyBorder="1"/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vertical="center"/>
    </xf>
    <xf numFmtId="166" fontId="15" fillId="0" borderId="23" xfId="2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4" zoomScale="125" workbookViewId="0">
      <selection activeCell="C26" sqref="C26:C27"/>
    </sheetView>
  </sheetViews>
  <sheetFormatPr defaultColWidth="8.88671875" defaultRowHeight="13.2"/>
  <cols>
    <col min="1" max="1" width="8.88671875" customWidth="1"/>
    <col min="2" max="2" width="15.44140625" bestFit="1" customWidth="1"/>
    <col min="3" max="3" width="8.88671875" customWidth="1"/>
    <col min="4" max="9" width="13.44140625" customWidth="1"/>
    <col min="10" max="10" width="4" customWidth="1"/>
  </cols>
  <sheetData>
    <row r="1" spans="1:16" ht="12" customHeight="1" thickBot="1">
      <c r="A1" s="60" t="s">
        <v>4</v>
      </c>
      <c r="B1" s="61"/>
      <c r="C1" s="23" t="s">
        <v>2</v>
      </c>
      <c r="D1" s="24">
        <v>1</v>
      </c>
      <c r="E1" s="25">
        <v>2</v>
      </c>
      <c r="F1" s="24">
        <v>3</v>
      </c>
      <c r="G1" s="25">
        <v>4</v>
      </c>
      <c r="H1" s="24">
        <v>5</v>
      </c>
      <c r="I1" s="25">
        <v>6</v>
      </c>
      <c r="J1" s="39"/>
      <c r="K1" s="64" t="s">
        <v>0</v>
      </c>
      <c r="L1" s="65"/>
      <c r="M1" s="65"/>
      <c r="N1" s="65"/>
      <c r="O1" s="66"/>
      <c r="P1" s="26"/>
    </row>
    <row r="2" spans="1:16" ht="14.4" thickBot="1">
      <c r="A2" s="62"/>
      <c r="B2" s="63"/>
      <c r="C2" s="27" t="s">
        <v>3</v>
      </c>
      <c r="D2" s="38" t="e">
        <f>#REF!</f>
        <v>#REF!</v>
      </c>
      <c r="E2" s="38" t="e">
        <f>#REF!</f>
        <v>#REF!</v>
      </c>
      <c r="F2" s="38" t="e">
        <f>#REF!</f>
        <v>#REF!</v>
      </c>
      <c r="G2" s="38" t="e">
        <f>#REF!</f>
        <v>#REF!</v>
      </c>
      <c r="H2" s="38" t="e">
        <f>#REF!</f>
        <v>#REF!</v>
      </c>
      <c r="I2" s="38" t="e">
        <f>#REF!</f>
        <v>#REF!</v>
      </c>
      <c r="J2" s="40"/>
      <c r="K2" s="43" t="s">
        <v>30</v>
      </c>
      <c r="L2" s="43" t="s">
        <v>31</v>
      </c>
      <c r="M2" s="43" t="s">
        <v>32</v>
      </c>
      <c r="N2" s="43" t="s">
        <v>33</v>
      </c>
      <c r="O2" s="43" t="s">
        <v>34</v>
      </c>
      <c r="P2" s="26"/>
    </row>
    <row r="3" spans="1:16" ht="13.8">
      <c r="A3" s="16" t="s">
        <v>21</v>
      </c>
      <c r="B3" s="17" t="s">
        <v>7</v>
      </c>
      <c r="C3" s="18"/>
      <c r="D3" s="18" t="e">
        <f>#REF!+#REF!+#REF!+#REF!+#REF!+#REF!</f>
        <v>#REF!</v>
      </c>
      <c r="E3" s="18" t="e">
        <f>#REF!+#REF!+#REF!+#REF!+#REF!</f>
        <v>#REF!</v>
      </c>
      <c r="F3" s="18" t="e">
        <f>#REF!+#REF!+#REF!+#REF!+#REF!</f>
        <v>#REF!</v>
      </c>
      <c r="G3" s="18" t="e">
        <f>#REF!+#REF!+#REF!+#REF!+#REF!</f>
        <v>#REF!</v>
      </c>
      <c r="H3" s="18" t="e">
        <f>#REF!+#REF!+#REF!+#REF!+#REF!</f>
        <v>#REF!</v>
      </c>
      <c r="I3" s="18" t="e">
        <f>#REF!+#REF!+#REF!+#REF!+#REF!</f>
        <v>#REF!</v>
      </c>
      <c r="J3" s="18"/>
      <c r="K3" s="21" t="e">
        <f>I3-D3</f>
        <v>#REF!</v>
      </c>
      <c r="L3" s="21" t="e">
        <f>I3-E3</f>
        <v>#REF!</v>
      </c>
      <c r="M3" s="21" t="e">
        <f>I3-F3</f>
        <v>#REF!</v>
      </c>
      <c r="N3" s="21" t="e">
        <f>I3-G3</f>
        <v>#REF!</v>
      </c>
      <c r="O3" s="21" t="e">
        <f>I3-H3</f>
        <v>#REF!</v>
      </c>
    </row>
    <row r="4" spans="1:16" ht="13.8">
      <c r="A4" s="19" t="s">
        <v>20</v>
      </c>
      <c r="B4" s="17" t="s">
        <v>7</v>
      </c>
      <c r="C4" s="18"/>
      <c r="D4" s="18" t="e">
        <f>#REF!+#REF!+#REF!+#REF!</f>
        <v>#REF!</v>
      </c>
      <c r="E4" s="18" t="e">
        <f>#REF!+#REF!+#REF!+#REF!</f>
        <v>#REF!</v>
      </c>
      <c r="F4" s="18" t="e">
        <f>#REF!+#REF!+#REF!+#REF!</f>
        <v>#REF!</v>
      </c>
      <c r="G4" s="18" t="e">
        <f>#REF!+#REF!+#REF!+#REF!</f>
        <v>#REF!</v>
      </c>
      <c r="H4" s="18" t="e">
        <f>#REF!+#REF!+#REF!+#REF!</f>
        <v>#REF!</v>
      </c>
      <c r="I4" s="18" t="e">
        <f>#REF!+#REF!+#REF!+#REF!</f>
        <v>#REF!</v>
      </c>
      <c r="J4" s="18"/>
      <c r="K4" s="21" t="e">
        <f>I4-D4</f>
        <v>#REF!</v>
      </c>
      <c r="L4" s="21" t="e">
        <f>I4-E4</f>
        <v>#REF!</v>
      </c>
      <c r="M4" s="21" t="e">
        <f>I4-F4</f>
        <v>#REF!</v>
      </c>
      <c r="N4" s="21" t="e">
        <f>I4-G4</f>
        <v>#REF!</v>
      </c>
      <c r="O4" s="21" t="e">
        <f>I4-H4</f>
        <v>#REF!</v>
      </c>
    </row>
    <row r="5" spans="1:16" ht="13.8">
      <c r="A5" s="19"/>
      <c r="B5" s="15" t="s">
        <v>22</v>
      </c>
      <c r="C5" s="18"/>
      <c r="D5" s="20" t="e">
        <f t="shared" ref="D5:I5" si="0">D4+D3</f>
        <v>#REF!</v>
      </c>
      <c r="E5" s="20" t="e">
        <f t="shared" si="0"/>
        <v>#REF!</v>
      </c>
      <c r="F5" s="20" t="e">
        <f t="shared" si="0"/>
        <v>#REF!</v>
      </c>
      <c r="G5" s="20" t="e">
        <f t="shared" si="0"/>
        <v>#REF!</v>
      </c>
      <c r="H5" s="20" t="e">
        <f t="shared" si="0"/>
        <v>#REF!</v>
      </c>
      <c r="I5" s="20" t="e">
        <f t="shared" si="0"/>
        <v>#REF!</v>
      </c>
      <c r="J5" s="20"/>
      <c r="K5" s="20" t="e">
        <f>G5-D5</f>
        <v>#REF!</v>
      </c>
      <c r="L5" s="20" t="e">
        <f>G5-E5</f>
        <v>#REF!</v>
      </c>
      <c r="M5" s="20" t="e">
        <f>G5-F5</f>
        <v>#REF!</v>
      </c>
      <c r="N5" s="20" t="e">
        <f>G5-H5</f>
        <v>#REF!</v>
      </c>
      <c r="O5" s="20" t="e">
        <f>G5-I5</f>
        <v>#REF!</v>
      </c>
    </row>
    <row r="6" spans="1:16" ht="6.75" customHeight="1">
      <c r="A6" s="19"/>
      <c r="B6" s="17"/>
      <c r="C6" s="18"/>
      <c r="D6" s="21"/>
      <c r="E6" s="21"/>
      <c r="F6" s="21"/>
      <c r="G6" s="21"/>
      <c r="H6" s="21"/>
      <c r="I6" s="21"/>
      <c r="J6" s="21"/>
      <c r="K6" s="20"/>
      <c r="L6" s="20"/>
      <c r="M6" s="20"/>
      <c r="N6" s="20"/>
      <c r="O6" s="20"/>
    </row>
    <row r="7" spans="1:16" ht="13.8">
      <c r="A7" s="16" t="s">
        <v>21</v>
      </c>
      <c r="B7" s="17" t="s">
        <v>9</v>
      </c>
      <c r="C7" s="18"/>
      <c r="D7" s="18" t="e">
        <f>#REF!+#REF!+#REF!+#REF!+#REF!</f>
        <v>#REF!</v>
      </c>
      <c r="E7" s="18" t="e">
        <f>#REF!+#REF!+#REF!+#REF!+#REF!</f>
        <v>#REF!</v>
      </c>
      <c r="F7" s="18" t="e">
        <f>#REF!+#REF!+#REF!+#REF!+#REF!</f>
        <v>#REF!</v>
      </c>
      <c r="G7" s="18" t="e">
        <f>#REF!+#REF!+#REF!+#REF!+#REF!</f>
        <v>#REF!</v>
      </c>
      <c r="H7" s="18" t="e">
        <f>#REF!+#REF!+#REF!+#REF!+#REF!</f>
        <v>#REF!</v>
      </c>
      <c r="I7" s="18" t="e">
        <f>#REF!+#REF!+#REF!+#REF!+#REF!</f>
        <v>#REF!</v>
      </c>
      <c r="J7" s="18"/>
      <c r="K7" s="21" t="e">
        <f>I7-D7</f>
        <v>#REF!</v>
      </c>
      <c r="L7" s="21" t="e">
        <f>I7-E7</f>
        <v>#REF!</v>
      </c>
      <c r="M7" s="21" t="e">
        <f>I7-F7</f>
        <v>#REF!</v>
      </c>
      <c r="N7" s="21" t="e">
        <f>I7-G7</f>
        <v>#REF!</v>
      </c>
      <c r="O7" s="21" t="e">
        <f>I7-H7</f>
        <v>#REF!</v>
      </c>
    </row>
    <row r="8" spans="1:16" ht="13.8">
      <c r="A8" s="19" t="s">
        <v>20</v>
      </c>
      <c r="B8" s="17" t="s">
        <v>9</v>
      </c>
      <c r="C8" s="18"/>
      <c r="D8" s="18" t="e">
        <f>#REF!+#REF!+#REF!+#REF!+#REF!</f>
        <v>#REF!</v>
      </c>
      <c r="E8" s="18" t="e">
        <f>#REF!+#REF!+#REF!+#REF!+#REF!</f>
        <v>#REF!</v>
      </c>
      <c r="F8" s="18" t="e">
        <f>#REF!+#REF!+#REF!+#REF!+#REF!</f>
        <v>#REF!</v>
      </c>
      <c r="G8" s="18" t="e">
        <f>#REF!+#REF!+#REF!+#REF!+#REF!</f>
        <v>#REF!</v>
      </c>
      <c r="H8" s="18" t="e">
        <f>#REF!+#REF!+#REF!+#REF!+#REF!</f>
        <v>#REF!</v>
      </c>
      <c r="I8" s="18" t="e">
        <f>#REF!+#REF!+#REF!+#REF!+#REF!</f>
        <v>#REF!</v>
      </c>
      <c r="J8" s="18"/>
      <c r="K8" s="21" t="e">
        <f>I8-D8</f>
        <v>#REF!</v>
      </c>
      <c r="L8" s="21" t="e">
        <f>I8-E8</f>
        <v>#REF!</v>
      </c>
      <c r="M8" s="21" t="e">
        <f>I8-F8</f>
        <v>#REF!</v>
      </c>
      <c r="N8" s="21" t="e">
        <f>I8-G8</f>
        <v>#REF!</v>
      </c>
      <c r="O8" s="21" t="e">
        <f>I8-H8</f>
        <v>#REF!</v>
      </c>
    </row>
    <row r="9" spans="1:16" ht="13.8">
      <c r="A9" s="19"/>
      <c r="B9" s="15" t="s">
        <v>23</v>
      </c>
      <c r="C9" s="21"/>
      <c r="D9" s="20" t="e">
        <f t="shared" ref="D9:I9" si="1">D8+D7</f>
        <v>#REF!</v>
      </c>
      <c r="E9" s="20" t="e">
        <f t="shared" si="1"/>
        <v>#REF!</v>
      </c>
      <c r="F9" s="20" t="e">
        <f t="shared" si="1"/>
        <v>#REF!</v>
      </c>
      <c r="G9" s="20" t="e">
        <f t="shared" si="1"/>
        <v>#REF!</v>
      </c>
      <c r="H9" s="20" t="e">
        <f t="shared" si="1"/>
        <v>#REF!</v>
      </c>
      <c r="I9" s="20" t="e">
        <f t="shared" si="1"/>
        <v>#REF!</v>
      </c>
      <c r="J9" s="20"/>
      <c r="K9" s="20" t="e">
        <f>G9-D9</f>
        <v>#REF!</v>
      </c>
      <c r="L9" s="20" t="e">
        <f>G9-E9</f>
        <v>#REF!</v>
      </c>
      <c r="M9" s="20" t="e">
        <f>G9-F9</f>
        <v>#REF!</v>
      </c>
      <c r="N9" s="20" t="e">
        <f>G9-H9</f>
        <v>#REF!</v>
      </c>
      <c r="O9" s="20" t="e">
        <f>G9-I9</f>
        <v>#REF!</v>
      </c>
    </row>
    <row r="10" spans="1:16" ht="6.75" customHeight="1">
      <c r="A10" s="19"/>
      <c r="B10" s="17"/>
      <c r="C10" s="18"/>
      <c r="D10" s="21"/>
      <c r="E10" s="21"/>
      <c r="F10" s="21"/>
      <c r="G10" s="21"/>
      <c r="H10" s="21"/>
      <c r="I10" s="21"/>
      <c r="J10" s="21"/>
      <c r="K10" s="20"/>
      <c r="L10" s="20"/>
      <c r="M10" s="20"/>
      <c r="N10" s="20"/>
      <c r="O10" s="20"/>
    </row>
    <row r="11" spans="1:16" ht="13.8">
      <c r="A11" s="16" t="s">
        <v>21</v>
      </c>
      <c r="B11" s="17" t="s">
        <v>8</v>
      </c>
      <c r="C11" s="18"/>
      <c r="D11" s="18" t="e">
        <f>#REF!+#REF!+#REF!+#REF!+#REF!</f>
        <v>#REF!</v>
      </c>
      <c r="E11" s="18" t="e">
        <f>#REF!+#REF!+#REF!+#REF!+#REF!</f>
        <v>#REF!</v>
      </c>
      <c r="F11" s="18" t="e">
        <f>#REF!+#REF!+#REF!+#REF!+#REF!</f>
        <v>#REF!</v>
      </c>
      <c r="G11" s="18" t="e">
        <f>#REF!+#REF!+#REF!+#REF!+#REF!</f>
        <v>#REF!</v>
      </c>
      <c r="H11" s="18" t="e">
        <f>#REF!+#REF!+#REF!+#REF!+#REF!</f>
        <v>#REF!</v>
      </c>
      <c r="I11" s="18" t="e">
        <f>#REF!+#REF!+#REF!+#REF!+#REF!</f>
        <v>#REF!</v>
      </c>
      <c r="J11" s="18"/>
      <c r="K11" s="21" t="e">
        <f>I11-D11</f>
        <v>#REF!</v>
      </c>
      <c r="L11" s="21" t="e">
        <f>I11-E11</f>
        <v>#REF!</v>
      </c>
      <c r="M11" s="21" t="e">
        <f>I11-F11</f>
        <v>#REF!</v>
      </c>
      <c r="N11" s="21" t="e">
        <f>I11-G11</f>
        <v>#REF!</v>
      </c>
      <c r="O11" s="21" t="e">
        <f>I11-H11</f>
        <v>#REF!</v>
      </c>
    </row>
    <row r="12" spans="1:16" ht="13.8">
      <c r="A12" s="19" t="s">
        <v>20</v>
      </c>
      <c r="B12" s="17" t="s">
        <v>8</v>
      </c>
      <c r="C12" s="18"/>
      <c r="D12" s="18" t="e">
        <f>#REF!+#REF!+#REF!+#REF!+#REF!</f>
        <v>#REF!</v>
      </c>
      <c r="E12" s="18" t="e">
        <f>#REF!+#REF!+#REF!+#REF!+#REF!</f>
        <v>#REF!</v>
      </c>
      <c r="F12" s="18" t="e">
        <f>#REF!+#REF!+#REF!+#REF!+#REF!</f>
        <v>#REF!</v>
      </c>
      <c r="G12" s="18" t="e">
        <f>#REF!+#REF!+#REF!+#REF!+#REF!</f>
        <v>#REF!</v>
      </c>
      <c r="H12" s="18" t="e">
        <f>#REF!+#REF!+#REF!+#REF!+#REF!</f>
        <v>#REF!</v>
      </c>
      <c r="I12" s="18" t="e">
        <f>#REF!+#REF!+#REF!+#REF!+#REF!</f>
        <v>#REF!</v>
      </c>
      <c r="J12" s="18"/>
      <c r="K12" s="21" t="e">
        <f>I12-D12</f>
        <v>#REF!</v>
      </c>
      <c r="L12" s="21" t="e">
        <f>I12-E12</f>
        <v>#REF!</v>
      </c>
      <c r="M12" s="21" t="e">
        <f>I12-F12</f>
        <v>#REF!</v>
      </c>
      <c r="N12" s="21" t="e">
        <f>I12-G12</f>
        <v>#REF!</v>
      </c>
      <c r="O12" s="21" t="e">
        <f>I12-H12</f>
        <v>#REF!</v>
      </c>
    </row>
    <row r="13" spans="1:16" ht="13.8">
      <c r="A13" s="19"/>
      <c r="B13" s="15" t="s">
        <v>24</v>
      </c>
      <c r="C13" s="21"/>
      <c r="D13" s="20" t="e">
        <f t="shared" ref="D13:I13" si="2">D12+D11</f>
        <v>#REF!</v>
      </c>
      <c r="E13" s="20" t="e">
        <f t="shared" si="2"/>
        <v>#REF!</v>
      </c>
      <c r="F13" s="20" t="e">
        <f t="shared" si="2"/>
        <v>#REF!</v>
      </c>
      <c r="G13" s="20" t="e">
        <f t="shared" si="2"/>
        <v>#REF!</v>
      </c>
      <c r="H13" s="20" t="e">
        <f t="shared" si="2"/>
        <v>#REF!</v>
      </c>
      <c r="I13" s="20" t="e">
        <f t="shared" si="2"/>
        <v>#REF!</v>
      </c>
      <c r="J13" s="20"/>
      <c r="K13" s="20" t="e">
        <f>G13-D13</f>
        <v>#REF!</v>
      </c>
      <c r="L13" s="20" t="e">
        <f>G13-E13</f>
        <v>#REF!</v>
      </c>
      <c r="M13" s="20" t="e">
        <f>G13-F13</f>
        <v>#REF!</v>
      </c>
      <c r="N13" s="20" t="e">
        <f>G13-H13</f>
        <v>#REF!</v>
      </c>
      <c r="O13" s="20" t="e">
        <f>G13-I13</f>
        <v>#REF!</v>
      </c>
    </row>
    <row r="14" spans="1:16" ht="6.75" customHeight="1">
      <c r="A14" s="19"/>
      <c r="B14" s="17"/>
      <c r="C14" s="18"/>
      <c r="D14" s="21"/>
      <c r="E14" s="21"/>
      <c r="F14" s="21"/>
      <c r="G14" s="21"/>
      <c r="H14" s="21"/>
      <c r="I14" s="21"/>
      <c r="J14" s="21"/>
      <c r="K14" s="20"/>
      <c r="L14" s="20"/>
      <c r="M14" s="20"/>
      <c r="N14" s="20"/>
      <c r="O14" s="20"/>
    </row>
    <row r="15" spans="1:16" ht="13.8">
      <c r="A15" s="16" t="s">
        <v>21</v>
      </c>
      <c r="B15" s="17" t="s">
        <v>5</v>
      </c>
      <c r="C15" s="18"/>
      <c r="D15" s="18" t="e">
        <f>#REF!+#REF!+#REF!+#REF!+#REF!</f>
        <v>#REF!</v>
      </c>
      <c r="E15" s="18" t="e">
        <f>#REF!+#REF!+#REF!+#REF!+#REF!</f>
        <v>#REF!</v>
      </c>
      <c r="F15" s="18" t="e">
        <f>#REF!+#REF!+#REF!+#REF!+#REF!</f>
        <v>#REF!</v>
      </c>
      <c r="G15" s="18" t="e">
        <f>#REF!+#REF!+#REF!+#REF!+#REF!</f>
        <v>#REF!</v>
      </c>
      <c r="H15" s="18" t="e">
        <f>#REF!+#REF!+#REF!+#REF!+#REF!</f>
        <v>#REF!</v>
      </c>
      <c r="I15" s="18" t="e">
        <f>#REF!+#REF!+#REF!+#REF!+#REF!</f>
        <v>#REF!</v>
      </c>
      <c r="J15" s="18"/>
      <c r="K15" s="21" t="e">
        <f>I15-D15</f>
        <v>#REF!</v>
      </c>
      <c r="L15" s="21" t="e">
        <f>I15-E15</f>
        <v>#REF!</v>
      </c>
      <c r="M15" s="21" t="e">
        <f>I15-F15</f>
        <v>#REF!</v>
      </c>
      <c r="N15" s="21" t="e">
        <f>I15-G15</f>
        <v>#REF!</v>
      </c>
      <c r="O15" s="21" t="e">
        <f>I15-H15</f>
        <v>#REF!</v>
      </c>
    </row>
    <row r="16" spans="1:16" ht="13.8">
      <c r="A16" s="19" t="s">
        <v>20</v>
      </c>
      <c r="B16" s="17" t="s">
        <v>5</v>
      </c>
      <c r="C16" s="18"/>
      <c r="D16" s="18" t="e">
        <f>#REF!+#REF!+#REF!+#REF!+#REF!</f>
        <v>#REF!</v>
      </c>
      <c r="E16" s="18" t="e">
        <f>#REF!+#REF!+#REF!+#REF!+#REF!</f>
        <v>#REF!</v>
      </c>
      <c r="F16" s="18" t="e">
        <f>#REF!+#REF!+#REF!+#REF!+#REF!</f>
        <v>#REF!</v>
      </c>
      <c r="G16" s="18" t="e">
        <f>#REF!+#REF!+#REF!+#REF!+#REF!</f>
        <v>#REF!</v>
      </c>
      <c r="H16" s="18" t="e">
        <f>#REF!+#REF!+#REF!+#REF!+#REF!</f>
        <v>#REF!</v>
      </c>
      <c r="I16" s="18" t="e">
        <f>#REF!+#REF!+#REF!+#REF!+#REF!</f>
        <v>#REF!</v>
      </c>
      <c r="J16" s="18"/>
      <c r="K16" s="21" t="e">
        <f>I16-D16</f>
        <v>#REF!</v>
      </c>
      <c r="L16" s="21" t="e">
        <f>I16-E16</f>
        <v>#REF!</v>
      </c>
      <c r="M16" s="21" t="e">
        <f>I16-F16</f>
        <v>#REF!</v>
      </c>
      <c r="N16" s="21" t="e">
        <f>I16-G16</f>
        <v>#REF!</v>
      </c>
      <c r="O16" s="21" t="e">
        <f>I16-H16</f>
        <v>#REF!</v>
      </c>
    </row>
    <row r="17" spans="1:15" ht="13.8">
      <c r="A17" s="19"/>
      <c r="B17" s="15" t="s">
        <v>25</v>
      </c>
      <c r="C17" s="21"/>
      <c r="D17" s="20" t="e">
        <f t="shared" ref="D17:I17" si="3">D16+D15</f>
        <v>#REF!</v>
      </c>
      <c r="E17" s="20" t="e">
        <f t="shared" si="3"/>
        <v>#REF!</v>
      </c>
      <c r="F17" s="20" t="e">
        <f t="shared" si="3"/>
        <v>#REF!</v>
      </c>
      <c r="G17" s="20" t="e">
        <f t="shared" si="3"/>
        <v>#REF!</v>
      </c>
      <c r="H17" s="20" t="e">
        <f t="shared" si="3"/>
        <v>#REF!</v>
      </c>
      <c r="I17" s="20" t="e">
        <f t="shared" si="3"/>
        <v>#REF!</v>
      </c>
      <c r="J17" s="20"/>
      <c r="K17" s="20" t="e">
        <f>G17-D17</f>
        <v>#REF!</v>
      </c>
      <c r="L17" s="20" t="e">
        <f>G17-E17</f>
        <v>#REF!</v>
      </c>
      <c r="M17" s="20" t="e">
        <f>G17-F17</f>
        <v>#REF!</v>
      </c>
      <c r="N17" s="20" t="e">
        <f>G17-H17</f>
        <v>#REF!</v>
      </c>
      <c r="O17" s="20" t="e">
        <f>G17-I17</f>
        <v>#REF!</v>
      </c>
    </row>
    <row r="18" spans="1:15" ht="6.75" customHeight="1">
      <c r="A18" s="19"/>
      <c r="B18" s="17"/>
      <c r="C18" s="18"/>
      <c r="D18" s="21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0"/>
    </row>
    <row r="19" spans="1:15" ht="13.8">
      <c r="A19" s="16" t="s">
        <v>21</v>
      </c>
      <c r="B19" s="17" t="s">
        <v>18</v>
      </c>
      <c r="C19" s="18"/>
      <c r="D19" s="18" t="e">
        <f>#REF!+#REF!+#REF!+#REF!</f>
        <v>#REF!</v>
      </c>
      <c r="E19" s="18" t="e">
        <f>#REF!+#REF!+#REF!+#REF!</f>
        <v>#REF!</v>
      </c>
      <c r="F19" s="18" t="e">
        <f>#REF!+#REF!+#REF!+#REF!</f>
        <v>#REF!</v>
      </c>
      <c r="G19" s="18" t="e">
        <f>#REF!+#REF!+#REF!+#REF!</f>
        <v>#REF!</v>
      </c>
      <c r="H19" s="18" t="e">
        <f>#REF!+#REF!+#REF!+#REF!</f>
        <v>#REF!</v>
      </c>
      <c r="I19" s="18" t="e">
        <f>#REF!+#REF!+#REF!+#REF!</f>
        <v>#REF!</v>
      </c>
      <c r="J19" s="18"/>
      <c r="K19" s="21" t="e">
        <f>I19-D19</f>
        <v>#REF!</v>
      </c>
      <c r="L19" s="21" t="e">
        <f>I19-E19</f>
        <v>#REF!</v>
      </c>
      <c r="M19" s="21" t="e">
        <f>I19-F19</f>
        <v>#REF!</v>
      </c>
      <c r="N19" s="21" t="e">
        <f>I19-G19</f>
        <v>#REF!</v>
      </c>
      <c r="O19" s="21" t="e">
        <f>I19-H19</f>
        <v>#REF!</v>
      </c>
    </row>
    <row r="20" spans="1:15" ht="13.8">
      <c r="A20" s="19" t="s">
        <v>20</v>
      </c>
      <c r="B20" s="17" t="s">
        <v>18</v>
      </c>
      <c r="C20" s="18"/>
      <c r="D20" s="18" t="e">
        <f>#REF!+#REF!+#REF!+#REF!</f>
        <v>#REF!</v>
      </c>
      <c r="E20" s="18" t="e">
        <f>#REF!+#REF!+#REF!+#REF!</f>
        <v>#REF!</v>
      </c>
      <c r="F20" s="18" t="e">
        <f>#REF!+#REF!+#REF!+#REF!</f>
        <v>#REF!</v>
      </c>
      <c r="G20" s="18" t="e">
        <f>#REF!+#REF!+#REF!+#REF!</f>
        <v>#REF!</v>
      </c>
      <c r="H20" s="18" t="e">
        <f>#REF!+#REF!+#REF!+#REF!</f>
        <v>#REF!</v>
      </c>
      <c r="I20" s="18" t="e">
        <f>#REF!+#REF!+#REF!+#REF!</f>
        <v>#REF!</v>
      </c>
      <c r="J20" s="18"/>
      <c r="K20" s="21" t="e">
        <f>I20-D20</f>
        <v>#REF!</v>
      </c>
      <c r="L20" s="21" t="e">
        <f>I20-E20</f>
        <v>#REF!</v>
      </c>
      <c r="M20" s="21" t="e">
        <f>I20-F20</f>
        <v>#REF!</v>
      </c>
      <c r="N20" s="21" t="e">
        <f>I20-G20</f>
        <v>#REF!</v>
      </c>
      <c r="O20" s="21" t="e">
        <f>I20-H20</f>
        <v>#REF!</v>
      </c>
    </row>
    <row r="21" spans="1:15" ht="13.8">
      <c r="A21" s="19"/>
      <c r="B21" s="15" t="s">
        <v>26</v>
      </c>
      <c r="C21" s="18"/>
      <c r="D21" s="20" t="e">
        <f t="shared" ref="D21:I21" si="4">D20+D19</f>
        <v>#REF!</v>
      </c>
      <c r="E21" s="20" t="e">
        <f t="shared" si="4"/>
        <v>#REF!</v>
      </c>
      <c r="F21" s="20" t="e">
        <f t="shared" si="4"/>
        <v>#REF!</v>
      </c>
      <c r="G21" s="20" t="e">
        <f t="shared" si="4"/>
        <v>#REF!</v>
      </c>
      <c r="H21" s="20" t="e">
        <f t="shared" si="4"/>
        <v>#REF!</v>
      </c>
      <c r="I21" s="20" t="e">
        <f t="shared" si="4"/>
        <v>#REF!</v>
      </c>
      <c r="J21" s="20"/>
      <c r="K21" s="20" t="e">
        <f>G21-D21</f>
        <v>#REF!</v>
      </c>
      <c r="L21" s="20" t="e">
        <f>G21-E21</f>
        <v>#REF!</v>
      </c>
      <c r="M21" s="20" t="e">
        <f>G21-F21</f>
        <v>#REF!</v>
      </c>
      <c r="N21" s="20" t="e">
        <f>G21-H21</f>
        <v>#REF!</v>
      </c>
      <c r="O21" s="20" t="e">
        <f>G21-I21</f>
        <v>#REF!</v>
      </c>
    </row>
    <row r="22" spans="1:15" ht="6.75" customHeight="1">
      <c r="A22" s="19"/>
      <c r="B22" s="17"/>
      <c r="C22" s="18"/>
      <c r="D22" s="21"/>
      <c r="E22" s="21"/>
      <c r="F22" s="21"/>
      <c r="G22" s="21"/>
      <c r="H22" s="21"/>
      <c r="I22" s="21"/>
      <c r="J22" s="21"/>
      <c r="K22" s="20"/>
      <c r="L22" s="20"/>
      <c r="M22" s="20"/>
      <c r="N22" s="20"/>
      <c r="O22" s="20"/>
    </row>
    <row r="23" spans="1:15" ht="13.8">
      <c r="A23" s="16" t="s">
        <v>21</v>
      </c>
      <c r="B23" s="17" t="s">
        <v>19</v>
      </c>
      <c r="C23" s="18"/>
      <c r="D23" s="18" t="e">
        <f>#REF!+#REF!+#REF!+#REF!</f>
        <v>#REF!</v>
      </c>
      <c r="E23" s="18" t="e">
        <f>#REF!+#REF!+#REF!+#REF!</f>
        <v>#REF!</v>
      </c>
      <c r="F23" s="18" t="e">
        <f>#REF!+#REF!+#REF!+#REF!</f>
        <v>#REF!</v>
      </c>
      <c r="G23" s="18" t="e">
        <f>#REF!+#REF!+#REF!+#REF!</f>
        <v>#REF!</v>
      </c>
      <c r="H23" s="18" t="e">
        <f>#REF!+#REF!+#REF!+#REF!</f>
        <v>#REF!</v>
      </c>
      <c r="I23" s="18" t="e">
        <f>#REF!+#REF!+#REF!+#REF!</f>
        <v>#REF!</v>
      </c>
      <c r="J23" s="18"/>
      <c r="K23" s="21" t="e">
        <f>I23-D23</f>
        <v>#REF!</v>
      </c>
      <c r="L23" s="21" t="e">
        <f>I23-E23</f>
        <v>#REF!</v>
      </c>
      <c r="M23" s="21" t="e">
        <f>I23-F23</f>
        <v>#REF!</v>
      </c>
      <c r="N23" s="21" t="e">
        <f>I23-G23</f>
        <v>#REF!</v>
      </c>
      <c r="O23" s="21" t="e">
        <f>I23-H23</f>
        <v>#REF!</v>
      </c>
    </row>
    <row r="24" spans="1:15" ht="13.8">
      <c r="A24" s="19" t="s">
        <v>20</v>
      </c>
      <c r="B24" s="17" t="s">
        <v>19</v>
      </c>
      <c r="C24" s="18"/>
      <c r="D24" s="18" t="e">
        <f>#REF!+#REF!+#REF!+#REF!</f>
        <v>#REF!</v>
      </c>
      <c r="E24" s="18" t="e">
        <f>#REF!+#REF!+#REF!+#REF!</f>
        <v>#REF!</v>
      </c>
      <c r="F24" s="18" t="e">
        <f>#REF!+#REF!+#REF!+#REF!</f>
        <v>#REF!</v>
      </c>
      <c r="G24" s="18" t="e">
        <f>#REF!+#REF!+#REF!+#REF!</f>
        <v>#REF!</v>
      </c>
      <c r="H24" s="18" t="e">
        <f>#REF!+#REF!+#REF!+#REF!</f>
        <v>#REF!</v>
      </c>
      <c r="I24" s="18" t="e">
        <f>#REF!+#REF!+#REF!+#REF!</f>
        <v>#REF!</v>
      </c>
      <c r="J24" s="18"/>
      <c r="K24" s="21" t="e">
        <f>I24-D24</f>
        <v>#REF!</v>
      </c>
      <c r="L24" s="21" t="e">
        <f>I24-E24</f>
        <v>#REF!</v>
      </c>
      <c r="M24" s="21" t="e">
        <f>I24-F24</f>
        <v>#REF!</v>
      </c>
      <c r="N24" s="21" t="e">
        <f>I24-G24</f>
        <v>#REF!</v>
      </c>
      <c r="O24" s="21" t="e">
        <f>I24-H24</f>
        <v>#REF!</v>
      </c>
    </row>
    <row r="25" spans="1:15" ht="13.8">
      <c r="A25" s="19"/>
      <c r="B25" s="15" t="s">
        <v>27</v>
      </c>
      <c r="C25" s="21"/>
      <c r="D25" s="20" t="e">
        <f t="shared" ref="D25:I25" si="5">D24+D23</f>
        <v>#REF!</v>
      </c>
      <c r="E25" s="20" t="e">
        <f t="shared" si="5"/>
        <v>#REF!</v>
      </c>
      <c r="F25" s="20" t="e">
        <f t="shared" si="5"/>
        <v>#REF!</v>
      </c>
      <c r="G25" s="20" t="e">
        <f t="shared" si="5"/>
        <v>#REF!</v>
      </c>
      <c r="H25" s="20" t="e">
        <f t="shared" si="5"/>
        <v>#REF!</v>
      </c>
      <c r="I25" s="20" t="e">
        <f t="shared" si="5"/>
        <v>#REF!</v>
      </c>
      <c r="J25" s="20"/>
      <c r="K25" s="20" t="e">
        <f>G25-D25</f>
        <v>#REF!</v>
      </c>
      <c r="L25" s="20" t="e">
        <f>G25-E25</f>
        <v>#REF!</v>
      </c>
      <c r="M25" s="20" t="e">
        <f>G25-F25</f>
        <v>#REF!</v>
      </c>
      <c r="N25" s="20" t="e">
        <f>G25-H25</f>
        <v>#REF!</v>
      </c>
      <c r="O25" s="20" t="e">
        <f>G25-I25</f>
        <v>#REF!</v>
      </c>
    </row>
    <row r="26" spans="1:15" ht="6.75" customHeight="1">
      <c r="A26" s="19"/>
      <c r="B26" s="15"/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3.8">
      <c r="A27" s="19" t="s">
        <v>29</v>
      </c>
      <c r="B27" s="15" t="s">
        <v>6</v>
      </c>
      <c r="C27" s="21"/>
      <c r="D27" s="20" t="e">
        <f>#REF!+#REF!</f>
        <v>#REF!</v>
      </c>
      <c r="E27" s="20" t="e">
        <f>#REF!+#REF!</f>
        <v>#REF!</v>
      </c>
      <c r="F27" s="20" t="e">
        <f>#REF!+#REF!</f>
        <v>#REF!</v>
      </c>
      <c r="G27" s="20" t="e">
        <f>#REF!+#REF!</f>
        <v>#REF!</v>
      </c>
      <c r="H27" s="20" t="e">
        <f>#REF!+#REF!</f>
        <v>#REF!</v>
      </c>
      <c r="I27" s="20" t="e">
        <f>#REF!+#REF!</f>
        <v>#REF!</v>
      </c>
      <c r="J27" s="20"/>
      <c r="K27" s="21" t="e">
        <f>I27-D27</f>
        <v>#REF!</v>
      </c>
      <c r="L27" s="21" t="e">
        <f>I27-E27</f>
        <v>#REF!</v>
      </c>
      <c r="M27" s="21" t="e">
        <f>I27-F27</f>
        <v>#REF!</v>
      </c>
      <c r="N27" s="21" t="e">
        <f>I27-G27</f>
        <v>#REF!</v>
      </c>
      <c r="O27" s="21" t="e">
        <f>I27-H27</f>
        <v>#REF!</v>
      </c>
    </row>
    <row r="28" spans="1:15" ht="13.8">
      <c r="A28" s="19"/>
      <c r="B28" s="15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6.75" hidden="1" customHeight="1">
      <c r="A29" s="19"/>
      <c r="B29" s="17"/>
      <c r="C29" s="18"/>
      <c r="D29" s="21"/>
      <c r="E29" s="21"/>
      <c r="F29" s="21"/>
      <c r="G29" s="21"/>
      <c r="H29" s="21"/>
      <c r="I29" s="21"/>
      <c r="J29" s="21"/>
      <c r="K29" s="20"/>
      <c r="L29" s="20"/>
      <c r="M29" s="20"/>
      <c r="N29" s="20"/>
      <c r="O29" s="20"/>
    </row>
    <row r="30" spans="1:15" ht="12.75" hidden="1" customHeight="1">
      <c r="A30" s="18"/>
      <c r="B30" s="35" t="s">
        <v>28</v>
      </c>
      <c r="C30" s="36"/>
      <c r="D30" s="20" t="e">
        <f t="shared" ref="D30:I30" si="6">D5+D9+D13+D17+D21+D25+D27</f>
        <v>#REF!</v>
      </c>
      <c r="E30" s="20" t="e">
        <f t="shared" si="6"/>
        <v>#REF!</v>
      </c>
      <c r="F30" s="20" t="e">
        <f t="shared" si="6"/>
        <v>#REF!</v>
      </c>
      <c r="G30" s="20" t="e">
        <f t="shared" si="6"/>
        <v>#REF!</v>
      </c>
      <c r="H30" s="20" t="e">
        <f t="shared" si="6"/>
        <v>#REF!</v>
      </c>
      <c r="I30" s="20" t="e">
        <f t="shared" si="6"/>
        <v>#REF!</v>
      </c>
      <c r="J30" s="20"/>
    </row>
    <row r="31" spans="1:15" ht="13.8" hidden="1">
      <c r="A31" s="19"/>
      <c r="B31" s="17"/>
      <c r="C31" s="18"/>
      <c r="D31" s="21"/>
      <c r="E31" s="21"/>
      <c r="F31" s="21"/>
      <c r="G31" s="21"/>
      <c r="H31" s="21"/>
      <c r="I31" s="21"/>
      <c r="J31" s="21"/>
    </row>
    <row r="32" spans="1:15" ht="13.8">
      <c r="A32" s="18"/>
      <c r="B32" s="28" t="s">
        <v>21</v>
      </c>
      <c r="C32" s="29"/>
      <c r="D32" s="29" t="e">
        <f>#REF!+#REF!+#REF!+#REF!+#REF!+#REF!+#REF!+#REF!+#REF!+#REF!+#REF!+#REF!+#REF!+#REF!+#REF!+#REF!+#REF!+#REF!+#REF!+#REF!+#REF!+#REF!+#REF!+#REF!+#REF!+#REF!+#REF!+#REF!</f>
        <v>#REF!</v>
      </c>
      <c r="E32" s="29" t="e">
        <f>#REF!+#REF!+#REF!+#REF!+#REF!+#REF!+#REF!+#REF!+#REF!+#REF!+#REF!+#REF!+#REF!+#REF!+#REF!+#REF!+#REF!+#REF!+#REF!+#REF!+#REF!+#REF!+#REF!+#REF!+#REF!+#REF!+#REF!+#REF!</f>
        <v>#REF!</v>
      </c>
      <c r="F32" s="29" t="e">
        <f>#REF!+#REF!+#REF!+#REF!+#REF!+#REF!+#REF!+#REF!+#REF!+#REF!+#REF!+#REF!+#REF!+#REF!+#REF!+#REF!+#REF!+#REF!+#REF!+#REF!+#REF!+#REF!+#REF!+#REF!+#REF!+#REF!+#REF!+#REF!</f>
        <v>#REF!</v>
      </c>
      <c r="G32" s="29" t="e">
        <f>#REF!+#REF!+#REF!+#REF!+#REF!+#REF!+#REF!+#REF!+#REF!+#REF!+#REF!+#REF!+#REF!+#REF!+#REF!+#REF!+#REF!+#REF!+#REF!+#REF!+#REF!+#REF!+#REF!+#REF!+#REF!+#REF!+#REF!+#REF!</f>
        <v>#REF!</v>
      </c>
      <c r="H32" s="29" t="e">
        <f>#REF!+#REF!+#REF!+#REF!+#REF!+#REF!+#REF!+#REF!+#REF!+#REF!+#REF!+#REF!+#REF!+#REF!+#REF!+#REF!+#REF!+#REF!+#REF!+#REF!+#REF!+#REF!+#REF!+#REF!+#REF!+#REF!+#REF!+#REF!</f>
        <v>#REF!</v>
      </c>
      <c r="I32" s="29" t="e">
        <f>#REF!+#REF!+#REF!+#REF!+#REF!+#REF!+#REF!+#REF!+#REF!+#REF!+#REF!+#REF!+#REF!+#REF!+#REF!+#REF!+#REF!+#REF!+#REF!+#REF!+#REF!+#REF!+#REF!+#REF!+#REF!+#REF!+#REF!+#REF!</f>
        <v>#REF!</v>
      </c>
      <c r="J32" s="41"/>
      <c r="K32" t="e">
        <f>K5+K9+K13+K17+K21+K25+K27</f>
        <v>#REF!</v>
      </c>
      <c r="L32" t="e">
        <f>L5+L9+L13+L17+L21+L25+L27</f>
        <v>#REF!</v>
      </c>
      <c r="M32" t="e">
        <f>M5+M9+M13+M17+M21+M25+M27</f>
        <v>#REF!</v>
      </c>
      <c r="N32" t="e">
        <f>N5+N9+N13+N17+N21+N25+N27</f>
        <v>#REF!</v>
      </c>
      <c r="O32" t="e">
        <f>O5+O9+O13+O17+O21+O25+O27</f>
        <v>#REF!</v>
      </c>
    </row>
    <row r="33" spans="1:10" ht="13.8">
      <c r="A33" s="18"/>
      <c r="B33" s="30" t="s">
        <v>20</v>
      </c>
      <c r="C33" s="31"/>
      <c r="D33" s="31" t="e">
        <f>#REF!+#REF!+#REF!+#REF!+#REF!+#REF!+#REF!+#REF!+#REF!+#REF!+#REF!+#REF!+#REF!+#REF!+#REF!+#REF!+#REF!+#REF!+#REF!+#REF!+#REF!+#REF!+#REF!+#REF!+#REF!+#REF!+#REF!+#REF!</f>
        <v>#REF!</v>
      </c>
      <c r="E33" s="31" t="e">
        <f>#REF!+#REF!+#REF!+#REF!+#REF!+#REF!+#REF!+#REF!+#REF!+#REF!+#REF!+#REF!+#REF!+#REF!+#REF!+#REF!+#REF!+#REF!+#REF!+#REF!+#REF!+#REF!+#REF!+#REF!+#REF!+#REF!+#REF!+#REF!</f>
        <v>#REF!</v>
      </c>
      <c r="F33" s="31" t="e">
        <f>#REF!+#REF!+#REF!+#REF!+#REF!+#REF!+#REF!+#REF!+#REF!+#REF!+#REF!+#REF!+#REF!+#REF!+#REF!+#REF!+#REF!+#REF!+#REF!+#REF!+#REF!+#REF!+#REF!+#REF!+#REF!+#REF!+#REF!+#REF!</f>
        <v>#REF!</v>
      </c>
      <c r="G33" s="31" t="e">
        <f>#REF!+#REF!+#REF!+#REF!+#REF!+#REF!+#REF!+#REF!+#REF!+#REF!+#REF!+#REF!+#REF!+#REF!+#REF!+#REF!+#REF!+#REF!+#REF!+#REF!+#REF!+#REF!+#REF!+#REF!+#REF!+#REF!+#REF!+#REF!</f>
        <v>#REF!</v>
      </c>
      <c r="H33" s="31" t="e">
        <f>#REF!+#REF!+#REF!+#REF!+#REF!+#REF!+#REF!+#REF!+#REF!+#REF!+#REF!+#REF!+#REF!+#REF!+#REF!+#REF!+#REF!+#REF!+#REF!+#REF!+#REF!+#REF!+#REF!+#REF!+#REF!+#REF!+#REF!+#REF!</f>
        <v>#REF!</v>
      </c>
      <c r="I33" s="31" t="e">
        <f>#REF!+#REF!+#REF!+#REF!+#REF!+#REF!+#REF!+#REF!+#REF!+#REF!+#REF!+#REF!+#REF!+#REF!+#REF!+#REF!+#REF!+#REF!+#REF!+#REF!+#REF!+#REF!+#REF!+#REF!+#REF!+#REF!+#REF!+#REF!</f>
        <v>#REF!</v>
      </c>
      <c r="J33" s="41"/>
    </row>
    <row r="34" spans="1:10" ht="13.8">
      <c r="A34" s="18"/>
      <c r="B34" s="48" t="s">
        <v>29</v>
      </c>
      <c r="C34" s="49"/>
      <c r="D34" s="49" t="e">
        <f>#REF!+#REF!</f>
        <v>#REF!</v>
      </c>
      <c r="E34" s="49" t="e">
        <f>#REF!+#REF!</f>
        <v>#REF!</v>
      </c>
      <c r="F34" s="49" t="e">
        <f>#REF!+#REF!</f>
        <v>#REF!</v>
      </c>
      <c r="G34" s="49" t="e">
        <f>#REF!+#REF!</f>
        <v>#REF!</v>
      </c>
      <c r="H34" s="49" t="e">
        <f>#REF!+#REF!</f>
        <v>#REF!</v>
      </c>
      <c r="I34" s="49" t="e">
        <f>#REF!+#REF!</f>
        <v>#REF!</v>
      </c>
      <c r="J34" s="41"/>
    </row>
    <row r="35" spans="1:10" ht="13.8">
      <c r="A35" s="18"/>
      <c r="B35" s="32" t="s">
        <v>28</v>
      </c>
      <c r="C35" s="33"/>
      <c r="D35" s="33" t="e">
        <f t="shared" ref="D35:I35" si="7">D33+D32+D34</f>
        <v>#REF!</v>
      </c>
      <c r="E35" s="33" t="e">
        <f t="shared" si="7"/>
        <v>#REF!</v>
      </c>
      <c r="F35" s="33" t="e">
        <f t="shared" si="7"/>
        <v>#REF!</v>
      </c>
      <c r="G35" s="33" t="e">
        <f t="shared" si="7"/>
        <v>#REF!</v>
      </c>
      <c r="H35" s="33" t="e">
        <f t="shared" si="7"/>
        <v>#REF!</v>
      </c>
      <c r="I35" s="33" t="e">
        <f t="shared" si="7"/>
        <v>#REF!</v>
      </c>
      <c r="J35" s="42"/>
    </row>
    <row r="36" spans="1:10" ht="17.399999999999999">
      <c r="D36" s="34" t="e">
        <f t="shared" ref="D36:I36" si="8">IF(D30=D35,"C",9)</f>
        <v>#REF!</v>
      </c>
      <c r="E36" s="34" t="e">
        <f t="shared" si="8"/>
        <v>#REF!</v>
      </c>
      <c r="F36" s="34" t="e">
        <f t="shared" si="8"/>
        <v>#REF!</v>
      </c>
      <c r="G36" s="34" t="e">
        <f t="shared" si="8"/>
        <v>#REF!</v>
      </c>
      <c r="H36" s="34" t="e">
        <f t="shared" si="8"/>
        <v>#REF!</v>
      </c>
      <c r="I36" s="34" t="e">
        <f t="shared" si="8"/>
        <v>#REF!</v>
      </c>
      <c r="J36" s="34"/>
    </row>
  </sheetData>
  <mergeCells count="2">
    <mergeCell ref="A1:B2"/>
    <mergeCell ref="K1:O1"/>
  </mergeCells>
  <phoneticPr fontId="2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0"/>
  <sheetViews>
    <sheetView tabSelected="1" zoomScale="115" zoomScaleNormal="115" workbookViewId="0">
      <pane xSplit="1" ySplit="4" topLeftCell="B189" activePane="bottomRight" state="frozen"/>
      <selection pane="topRight" activeCell="B1" sqref="B1"/>
      <selection pane="bottomLeft" activeCell="A5" sqref="A5"/>
      <selection pane="bottomRight" activeCell="W191" sqref="W191"/>
    </sheetView>
  </sheetViews>
  <sheetFormatPr defaultColWidth="8.88671875" defaultRowHeight="13.2"/>
  <cols>
    <col min="1" max="1" width="4" customWidth="1"/>
    <col min="2" max="2" width="14.33203125" customWidth="1"/>
    <col min="3" max="3" width="11.44140625" customWidth="1"/>
    <col min="4" max="9" width="11.6640625" style="50" customWidth="1"/>
    <col min="10" max="10" width="6.109375" customWidth="1"/>
    <col min="11" max="11" width="6.33203125" customWidth="1"/>
    <col min="12" max="12" width="5.44140625" customWidth="1"/>
    <col min="13" max="13" width="5.33203125" customWidth="1"/>
    <col min="14" max="14" width="5.44140625" customWidth="1"/>
    <col min="15" max="15" width="6.109375" bestFit="1" customWidth="1"/>
    <col min="16" max="16" width="8.88671875" customWidth="1"/>
    <col min="17" max="17" width="8.109375" hidden="1" customWidth="1"/>
    <col min="18" max="18" width="8.88671875" hidden="1" customWidth="1"/>
    <col min="19" max="19" width="8.109375" hidden="1" customWidth="1"/>
    <col min="20" max="21" width="9.33203125" hidden="1" customWidth="1"/>
    <col min="24" max="25" width="8.88671875" style="57"/>
  </cols>
  <sheetData>
    <row r="1" spans="1:25" ht="13.8">
      <c r="A1" s="67"/>
      <c r="B1" s="67"/>
      <c r="C1" s="67"/>
      <c r="D1" s="67"/>
      <c r="E1" s="67" t="s">
        <v>60</v>
      </c>
      <c r="F1" s="67"/>
      <c r="G1" s="67"/>
      <c r="H1" s="67"/>
      <c r="I1" s="67"/>
      <c r="J1" s="2" t="s">
        <v>10</v>
      </c>
      <c r="K1" s="2"/>
      <c r="L1" s="68">
        <v>43184</v>
      </c>
      <c r="M1" s="68"/>
      <c r="N1" s="68"/>
      <c r="O1" s="68"/>
      <c r="R1" s="44"/>
      <c r="S1" s="44"/>
      <c r="T1" s="44"/>
    </row>
    <row r="2" spans="1:25" ht="14.4" thickBo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 s="70" t="s">
        <v>1</v>
      </c>
      <c r="R2" s="70"/>
      <c r="S2" s="70"/>
      <c r="T2" s="70"/>
      <c r="U2" s="70"/>
    </row>
    <row r="3" spans="1:25" ht="14.4" thickBot="1">
      <c r="A3" s="60" t="s">
        <v>4</v>
      </c>
      <c r="B3" s="61"/>
      <c r="C3" s="4" t="s">
        <v>2</v>
      </c>
      <c r="D3" s="5">
        <v>1</v>
      </c>
      <c r="E3" s="6">
        <v>2</v>
      </c>
      <c r="F3" s="5">
        <v>3</v>
      </c>
      <c r="G3" s="6">
        <v>4</v>
      </c>
      <c r="H3" s="5">
        <v>5</v>
      </c>
      <c r="I3" s="6">
        <v>6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7">
        <v>6</v>
      </c>
      <c r="X3" s="56"/>
      <c r="Y3" s="56"/>
    </row>
    <row r="4" spans="1:25" ht="14.4" thickBot="1">
      <c r="A4" s="62"/>
      <c r="B4" s="63"/>
      <c r="C4" s="8" t="s">
        <v>3</v>
      </c>
      <c r="D4" s="59" t="s">
        <v>61</v>
      </c>
      <c r="E4" s="59" t="s">
        <v>62</v>
      </c>
      <c r="F4" s="59" t="s">
        <v>63</v>
      </c>
      <c r="G4" s="59" t="s">
        <v>64</v>
      </c>
      <c r="H4" s="59" t="s">
        <v>65</v>
      </c>
      <c r="I4" s="59"/>
      <c r="J4" s="59" t="s">
        <v>61</v>
      </c>
      <c r="K4" s="59" t="s">
        <v>62</v>
      </c>
      <c r="L4" s="59" t="s">
        <v>63</v>
      </c>
      <c r="M4" s="59" t="s">
        <v>64</v>
      </c>
      <c r="N4" s="59" t="s">
        <v>65</v>
      </c>
      <c r="O4" s="59"/>
      <c r="Q4" s="3"/>
      <c r="R4" s="9"/>
      <c r="S4" s="3"/>
      <c r="T4" s="3"/>
      <c r="U4" s="8"/>
    </row>
    <row r="5" spans="1:25" ht="13.8">
      <c r="A5" s="71">
        <v>1</v>
      </c>
      <c r="B5" s="53" t="s">
        <v>44</v>
      </c>
      <c r="C5" s="45" t="s">
        <v>12</v>
      </c>
      <c r="D5" s="51"/>
      <c r="E5" s="51"/>
      <c r="F5" s="51"/>
      <c r="G5" s="51"/>
      <c r="H5" s="51"/>
      <c r="I5" s="51"/>
      <c r="J5" s="84"/>
      <c r="K5" s="86"/>
      <c r="L5" s="86"/>
      <c r="M5" s="86"/>
      <c r="N5" s="86"/>
      <c r="O5" s="79"/>
      <c r="X5" s="58"/>
      <c r="Y5" s="58"/>
    </row>
    <row r="6" spans="1:25" ht="13.8">
      <c r="A6" s="72"/>
      <c r="B6" s="54" t="s">
        <v>11</v>
      </c>
      <c r="C6" s="46" t="s">
        <v>13</v>
      </c>
      <c r="D6" s="22"/>
      <c r="E6" s="22">
        <v>2.426388888888889E-3</v>
      </c>
      <c r="F6" s="22">
        <v>2.7741898148148148E-3</v>
      </c>
      <c r="G6" s="22" t="s">
        <v>68</v>
      </c>
      <c r="H6" s="22">
        <v>2.5178240740740738E-3</v>
      </c>
      <c r="I6" s="22"/>
      <c r="J6" s="85"/>
      <c r="K6" s="87"/>
      <c r="L6" s="87"/>
      <c r="M6" s="87"/>
      <c r="N6" s="87"/>
      <c r="O6" s="80"/>
      <c r="Q6" s="37">
        <f>MAX($E6,D6)-MIN($E6,D6)</f>
        <v>0</v>
      </c>
      <c r="R6" s="37">
        <f>MAX($E6,F6)-MIN($E6,F6)</f>
        <v>3.4780092592592588E-4</v>
      </c>
      <c r="S6" s="37">
        <f>MAX($E6,G6)-MIN($E6,G6)</f>
        <v>0</v>
      </c>
      <c r="T6" s="37">
        <f>MAX($E6,H6)-MIN($E6,H6)</f>
        <v>9.1435185185184849E-5</v>
      </c>
      <c r="U6" s="37">
        <f>MAX($E6,I6)-MIN($E6,I6)</f>
        <v>0</v>
      </c>
      <c r="X6" s="58"/>
      <c r="Y6" s="58"/>
    </row>
    <row r="7" spans="1:25" ht="13.8">
      <c r="A7" s="72"/>
      <c r="B7" s="54" t="s">
        <v>19</v>
      </c>
      <c r="C7" s="46" t="s">
        <v>14</v>
      </c>
      <c r="D7" s="12" t="str">
        <f t="shared" ref="D7:I7" si="0">IF(ISERROR(RANK(D6,$D6:$I6,-1)),"-",RANK(D6,$D6:$I6,-1))</f>
        <v>-</v>
      </c>
      <c r="E7" s="12">
        <f t="shared" si="0"/>
        <v>1</v>
      </c>
      <c r="F7" s="12">
        <f t="shared" si="0"/>
        <v>3</v>
      </c>
      <c r="G7" s="12" t="str">
        <f t="shared" si="0"/>
        <v>-</v>
      </c>
      <c r="H7" s="12">
        <f t="shared" si="0"/>
        <v>2</v>
      </c>
      <c r="I7" s="12" t="str">
        <f t="shared" si="0"/>
        <v>-</v>
      </c>
      <c r="J7" s="81">
        <f t="shared" ref="J7:O7" si="1">SUM(D8)</f>
        <v>0</v>
      </c>
      <c r="K7" s="67">
        <f t="shared" si="1"/>
        <v>6</v>
      </c>
      <c r="L7" s="67">
        <f t="shared" si="1"/>
        <v>4</v>
      </c>
      <c r="M7" s="67">
        <f t="shared" si="1"/>
        <v>0</v>
      </c>
      <c r="N7" s="67">
        <f t="shared" si="1"/>
        <v>5</v>
      </c>
      <c r="O7" s="76">
        <f t="shared" si="1"/>
        <v>0</v>
      </c>
      <c r="X7" s="58"/>
      <c r="Y7" s="58"/>
    </row>
    <row r="8" spans="1:25" ht="14.4" thickBot="1">
      <c r="A8" s="73"/>
      <c r="B8" s="10"/>
      <c r="C8" s="47" t="s">
        <v>15</v>
      </c>
      <c r="D8" s="9">
        <f>IF(D7=1,6,IF(D7=2,5,IF(D7=3,4,IF(D7=4,3,IF(D7=5,2,IF(D7=6,1,0))))))</f>
        <v>0</v>
      </c>
      <c r="E8" s="9">
        <f t="shared" ref="E8:I8" si="2">IF(E7=1,6,IF(E7=2,5,IF(E7=3,4,IF(E7=4,3,IF(E7=5,2,IF(E7=6,1,0))))))</f>
        <v>6</v>
      </c>
      <c r="F8" s="9">
        <f t="shared" si="2"/>
        <v>4</v>
      </c>
      <c r="G8" s="9">
        <f t="shared" si="2"/>
        <v>0</v>
      </c>
      <c r="H8" s="9">
        <f t="shared" si="2"/>
        <v>5</v>
      </c>
      <c r="I8" s="9">
        <f t="shared" si="2"/>
        <v>0</v>
      </c>
      <c r="J8" s="82"/>
      <c r="K8" s="69"/>
      <c r="L8" s="69"/>
      <c r="M8" s="69"/>
      <c r="N8" s="69"/>
      <c r="O8" s="83"/>
      <c r="X8" s="58"/>
      <c r="Y8" s="58"/>
    </row>
    <row r="9" spans="1:25" ht="13.8">
      <c r="A9" s="71">
        <v>2</v>
      </c>
      <c r="B9" s="53" t="s">
        <v>48</v>
      </c>
      <c r="C9" s="45" t="s">
        <v>12</v>
      </c>
      <c r="D9" s="51"/>
      <c r="E9" s="51" t="str">
        <f t="shared" ref="E9:I9" si="3">IF(E$4="Barry A",$X9,IF(E$4="Barry B",$Y9,""))</f>
        <v/>
      </c>
      <c r="F9" s="51">
        <f t="shared" si="3"/>
        <v>0</v>
      </c>
      <c r="G9" s="51"/>
      <c r="H9" s="51" t="str">
        <f t="shared" si="3"/>
        <v/>
      </c>
      <c r="I9" s="51" t="str">
        <f t="shared" si="3"/>
        <v/>
      </c>
      <c r="J9" s="74">
        <f t="shared" ref="J9:O9" si="4">SUM(D12)</f>
        <v>0</v>
      </c>
      <c r="K9" s="74">
        <f t="shared" si="4"/>
        <v>5</v>
      </c>
      <c r="L9" s="74">
        <f t="shared" si="4"/>
        <v>3</v>
      </c>
      <c r="M9" s="74">
        <f t="shared" si="4"/>
        <v>4</v>
      </c>
      <c r="N9" s="74">
        <f t="shared" si="4"/>
        <v>6</v>
      </c>
      <c r="O9" s="75">
        <f t="shared" si="4"/>
        <v>0</v>
      </c>
      <c r="X9" s="58"/>
      <c r="Y9" s="58"/>
    </row>
    <row r="10" spans="1:25" ht="13.8">
      <c r="A10" s="72"/>
      <c r="B10" s="55" t="s">
        <v>11</v>
      </c>
      <c r="C10" s="46" t="s">
        <v>13</v>
      </c>
      <c r="D10" s="22"/>
      <c r="E10" s="22">
        <v>2.1557870370370372E-3</v>
      </c>
      <c r="F10" s="22">
        <v>2.7708333333333335E-3</v>
      </c>
      <c r="G10" s="22">
        <v>2.2503472222222222E-3</v>
      </c>
      <c r="H10" s="22">
        <v>2.0355324074074073E-3</v>
      </c>
      <c r="I10" s="22"/>
      <c r="J10" s="67"/>
      <c r="K10" s="67"/>
      <c r="L10" s="67"/>
      <c r="M10" s="67"/>
      <c r="N10" s="67"/>
      <c r="O10" s="76"/>
      <c r="Q10" s="37">
        <f>MAX($E10,D10)-MIN($E10,D10)</f>
        <v>0</v>
      </c>
      <c r="R10" s="37">
        <f>MAX($E10,F10)-MIN($E10,F10)</f>
        <v>6.1504629629629626E-4</v>
      </c>
      <c r="S10" s="37">
        <f>MAX($E10,G10)-MIN($E10,G10)</f>
        <v>9.4560185185184938E-5</v>
      </c>
      <c r="T10" s="37">
        <f>MAX($E10,H10)-MIN($E10,H10)</f>
        <v>1.2025462962962988E-4</v>
      </c>
      <c r="U10" s="37">
        <f>MAX($E10,I10)-MIN($E10,I10)</f>
        <v>0</v>
      </c>
      <c r="X10" s="58"/>
      <c r="Y10" s="58"/>
    </row>
    <row r="11" spans="1:25" ht="13.8">
      <c r="A11" s="72"/>
      <c r="B11" s="55" t="s">
        <v>19</v>
      </c>
      <c r="C11" s="46" t="s">
        <v>14</v>
      </c>
      <c r="D11" s="12" t="str">
        <f t="shared" ref="D11:I11" si="5">IF(ISERROR(RANK(D10,$D10:$I10,-1)),"-",RANK(D10,$D10:$I10,-1))</f>
        <v>-</v>
      </c>
      <c r="E11" s="12">
        <f t="shared" si="5"/>
        <v>2</v>
      </c>
      <c r="F11" s="12">
        <f t="shared" si="5"/>
        <v>4</v>
      </c>
      <c r="G11" s="12">
        <f t="shared" si="5"/>
        <v>3</v>
      </c>
      <c r="H11" s="12">
        <f t="shared" si="5"/>
        <v>1</v>
      </c>
      <c r="I11" s="12" t="str">
        <f t="shared" si="5"/>
        <v>-</v>
      </c>
      <c r="J11" s="67">
        <f t="shared" ref="J11:O11" si="6">SUM(J9+J7)</f>
        <v>0</v>
      </c>
      <c r="K11" s="67">
        <f t="shared" si="6"/>
        <v>11</v>
      </c>
      <c r="L11" s="67">
        <f t="shared" si="6"/>
        <v>7</v>
      </c>
      <c r="M11" s="67">
        <f t="shared" si="6"/>
        <v>4</v>
      </c>
      <c r="N11" s="67">
        <f t="shared" si="6"/>
        <v>11</v>
      </c>
      <c r="O11" s="76">
        <f t="shared" si="6"/>
        <v>0</v>
      </c>
      <c r="X11" s="58"/>
      <c r="Y11" s="58"/>
    </row>
    <row r="12" spans="1:25" ht="14.4" thickBot="1">
      <c r="A12" s="73"/>
      <c r="B12" s="10"/>
      <c r="C12" s="47" t="s">
        <v>15</v>
      </c>
      <c r="D12" s="9">
        <f t="shared" ref="D12:I12" si="7">IF(D11=1,6,IF(D11=2,5,IF(D11=3,4,IF(D11=4,3,IF(D11=5,2,IF(D11=6,1,0))))))</f>
        <v>0</v>
      </c>
      <c r="E12" s="9">
        <f t="shared" si="7"/>
        <v>5</v>
      </c>
      <c r="F12" s="9">
        <f t="shared" si="7"/>
        <v>3</v>
      </c>
      <c r="G12" s="9">
        <f t="shared" si="7"/>
        <v>4</v>
      </c>
      <c r="H12" s="9">
        <f t="shared" si="7"/>
        <v>6</v>
      </c>
      <c r="I12" s="9">
        <f t="shared" si="7"/>
        <v>0</v>
      </c>
      <c r="J12" s="69"/>
      <c r="K12" s="69"/>
      <c r="L12" s="69"/>
      <c r="M12" s="69"/>
      <c r="N12" s="69"/>
      <c r="O12" s="83"/>
      <c r="X12" s="58"/>
      <c r="Y12" s="58"/>
    </row>
    <row r="13" spans="1:25" ht="13.8">
      <c r="A13" s="71">
        <v>3</v>
      </c>
      <c r="B13" s="53" t="s">
        <v>52</v>
      </c>
      <c r="C13" s="45" t="s">
        <v>12</v>
      </c>
      <c r="D13" s="51"/>
      <c r="E13" s="51" t="str">
        <f t="shared" ref="E13:I13" si="8">IF(E$4="Barry A",$X13,IF(E$4="Barry B",$Y13,""))</f>
        <v/>
      </c>
      <c r="F13" s="51">
        <f t="shared" si="8"/>
        <v>0</v>
      </c>
      <c r="G13" s="51"/>
      <c r="H13" s="51" t="str">
        <f t="shared" si="8"/>
        <v/>
      </c>
      <c r="I13" s="51" t="str">
        <f t="shared" si="8"/>
        <v/>
      </c>
      <c r="J13" s="74">
        <f t="shared" ref="J13:O13" si="9">SUM(D16)</f>
        <v>0</v>
      </c>
      <c r="K13" s="74">
        <f t="shared" si="9"/>
        <v>4</v>
      </c>
      <c r="L13" s="74">
        <f t="shared" si="9"/>
        <v>6</v>
      </c>
      <c r="M13" s="74">
        <f t="shared" si="9"/>
        <v>5</v>
      </c>
      <c r="N13" s="74">
        <f t="shared" si="9"/>
        <v>3</v>
      </c>
      <c r="O13" s="75">
        <f t="shared" si="9"/>
        <v>0</v>
      </c>
      <c r="X13" s="58"/>
      <c r="Y13" s="58"/>
    </row>
    <row r="14" spans="1:25" ht="13.8">
      <c r="A14" s="72"/>
      <c r="B14" s="55" t="s">
        <v>11</v>
      </c>
      <c r="C14" s="46" t="s">
        <v>13</v>
      </c>
      <c r="D14" s="22"/>
      <c r="E14" s="22">
        <v>1.996412037037037E-3</v>
      </c>
      <c r="F14" s="22">
        <v>1.8276620370370371E-3</v>
      </c>
      <c r="G14" s="22">
        <v>1.9386574074074072E-3</v>
      </c>
      <c r="H14" s="22">
        <v>2.0738425925925928E-3</v>
      </c>
      <c r="I14" s="22"/>
      <c r="J14" s="67"/>
      <c r="K14" s="67"/>
      <c r="L14" s="67"/>
      <c r="M14" s="67"/>
      <c r="N14" s="67"/>
      <c r="O14" s="76"/>
      <c r="Q14" s="37">
        <f>MAX($E14,D14)-MIN($E14,D14)</f>
        <v>0</v>
      </c>
      <c r="R14" s="37">
        <f>MAX($E14,F14)-MIN($E14,F14)</f>
        <v>1.6874999999999985E-4</v>
      </c>
      <c r="S14" s="37">
        <f>MAX($E14,G14)-MIN($E14,G14)</f>
        <v>5.7754629629629822E-5</v>
      </c>
      <c r="T14" s="37">
        <f>MAX($E14,H14)-MIN($E14,H14)</f>
        <v>7.7430555555555846E-5</v>
      </c>
      <c r="U14" s="37">
        <f>MAX($E14,I14)-MIN($E14,I14)</f>
        <v>0</v>
      </c>
      <c r="X14" s="58"/>
      <c r="Y14" s="58"/>
    </row>
    <row r="15" spans="1:25" ht="13.8">
      <c r="A15" s="72"/>
      <c r="B15" s="55" t="s">
        <v>19</v>
      </c>
      <c r="C15" s="46" t="s">
        <v>14</v>
      </c>
      <c r="D15" s="12" t="str">
        <f t="shared" ref="D15:I15" si="10">IF(ISERROR(RANK(D14,$D14:$I14,-1)),"-",RANK(D14,$D14:$I14,-1))</f>
        <v>-</v>
      </c>
      <c r="E15" s="12">
        <f t="shared" si="10"/>
        <v>3</v>
      </c>
      <c r="F15" s="12">
        <f t="shared" si="10"/>
        <v>1</v>
      </c>
      <c r="G15" s="12">
        <f t="shared" si="10"/>
        <v>2</v>
      </c>
      <c r="H15" s="12">
        <f t="shared" si="10"/>
        <v>4</v>
      </c>
      <c r="I15" s="12" t="str">
        <f t="shared" si="10"/>
        <v>-</v>
      </c>
      <c r="J15" s="67">
        <f t="shared" ref="J15:O15" si="11">SUM(J13+J11)</f>
        <v>0</v>
      </c>
      <c r="K15" s="67">
        <f t="shared" si="11"/>
        <v>15</v>
      </c>
      <c r="L15" s="67">
        <f t="shared" si="11"/>
        <v>13</v>
      </c>
      <c r="M15" s="67">
        <f t="shared" si="11"/>
        <v>9</v>
      </c>
      <c r="N15" s="67">
        <f t="shared" si="11"/>
        <v>14</v>
      </c>
      <c r="O15" s="76">
        <f t="shared" si="11"/>
        <v>0</v>
      </c>
      <c r="X15" s="58"/>
      <c r="Y15" s="58"/>
    </row>
    <row r="16" spans="1:25" ht="14.4" thickBot="1">
      <c r="A16" s="73"/>
      <c r="B16" s="10"/>
      <c r="C16" s="47" t="s">
        <v>15</v>
      </c>
      <c r="D16" s="9">
        <f t="shared" ref="D16:I16" si="12">IF(D15=1,6,IF(D15=2,5,IF(D15=3,4,IF(D15=4,3,IF(D15=5,2,IF(D15=6,1,0))))))</f>
        <v>0</v>
      </c>
      <c r="E16" s="9">
        <f t="shared" si="12"/>
        <v>4</v>
      </c>
      <c r="F16" s="9">
        <f t="shared" si="12"/>
        <v>6</v>
      </c>
      <c r="G16" s="9">
        <f t="shared" si="12"/>
        <v>5</v>
      </c>
      <c r="H16" s="9">
        <f t="shared" si="12"/>
        <v>3</v>
      </c>
      <c r="I16" s="9">
        <f t="shared" si="12"/>
        <v>0</v>
      </c>
      <c r="J16" s="69"/>
      <c r="K16" s="69"/>
      <c r="L16" s="69"/>
      <c r="M16" s="69"/>
      <c r="N16" s="69"/>
      <c r="O16" s="83"/>
      <c r="X16" s="58"/>
      <c r="Y16" s="58"/>
    </row>
    <row r="17" spans="1:25" ht="13.8">
      <c r="A17" s="71">
        <v>4</v>
      </c>
      <c r="B17" s="53" t="s">
        <v>57</v>
      </c>
      <c r="C17" s="45" t="s">
        <v>12</v>
      </c>
      <c r="D17" s="51"/>
      <c r="E17" s="51" t="str">
        <f t="shared" ref="E17:I17" si="13">IF(E$4="Barry A",$X17,IF(E$4="Barry B",$Y17,""))</f>
        <v/>
      </c>
      <c r="F17" s="51"/>
      <c r="G17" s="51"/>
      <c r="H17" s="51" t="str">
        <f t="shared" si="13"/>
        <v/>
      </c>
      <c r="I17" s="51" t="str">
        <f t="shared" si="13"/>
        <v/>
      </c>
      <c r="J17" s="74">
        <f t="shared" ref="J17:O17" si="14">SUM(D20)</f>
        <v>0</v>
      </c>
      <c r="K17" s="74">
        <f t="shared" si="14"/>
        <v>6</v>
      </c>
      <c r="L17" s="74">
        <f t="shared" si="14"/>
        <v>5</v>
      </c>
      <c r="M17" s="74">
        <f t="shared" si="14"/>
        <v>4</v>
      </c>
      <c r="N17" s="74">
        <f t="shared" si="14"/>
        <v>3</v>
      </c>
      <c r="O17" s="75">
        <f t="shared" si="14"/>
        <v>0</v>
      </c>
      <c r="X17" s="58"/>
      <c r="Y17" s="58"/>
    </row>
    <row r="18" spans="1:25" ht="13.8">
      <c r="A18" s="72"/>
      <c r="B18" s="55" t="s">
        <v>11</v>
      </c>
      <c r="C18" s="46" t="s">
        <v>13</v>
      </c>
      <c r="D18" s="22">
        <v>1.8618055555555556E-3</v>
      </c>
      <c r="E18" s="22">
        <v>1.5675925925925926E-3</v>
      </c>
      <c r="F18" s="22">
        <v>1.5756944444444447E-3</v>
      </c>
      <c r="G18" s="22">
        <v>1.5848379629629632E-3</v>
      </c>
      <c r="H18" s="22">
        <v>1.7240740740740741E-3</v>
      </c>
      <c r="I18" s="22"/>
      <c r="J18" s="67"/>
      <c r="K18" s="67"/>
      <c r="L18" s="67"/>
      <c r="M18" s="67"/>
      <c r="N18" s="67"/>
      <c r="O18" s="76"/>
      <c r="Q18" s="37">
        <f>MAX($E18,D18)-MIN($E18,D18)</f>
        <v>2.9421296296296292E-4</v>
      </c>
      <c r="R18" s="37">
        <f>MAX($E18,F18)-MIN($E18,F18)</f>
        <v>8.1018518518520197E-6</v>
      </c>
      <c r="S18" s="37">
        <f>MAX($E18,G18)-MIN($E18,G18)</f>
        <v>1.7245370370370591E-5</v>
      </c>
      <c r="T18" s="37">
        <f>MAX($E18,H18)-MIN($E18,H18)</f>
        <v>1.564814814814814E-4</v>
      </c>
      <c r="U18" s="37">
        <f>MAX($E18,I18)-MIN($E18,I18)</f>
        <v>0</v>
      </c>
      <c r="X18" s="58"/>
      <c r="Y18" s="58"/>
    </row>
    <row r="19" spans="1:25" ht="13.8">
      <c r="A19" s="72"/>
      <c r="B19" s="55" t="s">
        <v>19</v>
      </c>
      <c r="C19" s="46" t="s">
        <v>14</v>
      </c>
      <c r="D19" s="12">
        <f t="shared" ref="D19:I19" si="15">IF(ISERROR(RANK(D18,$D18:$I18,-1)),"-",RANK(D18,$D18:$I18,-1))</f>
        <v>5</v>
      </c>
      <c r="E19" s="12">
        <f t="shared" si="15"/>
        <v>1</v>
      </c>
      <c r="F19" s="12">
        <f t="shared" si="15"/>
        <v>2</v>
      </c>
      <c r="G19" s="12">
        <f t="shared" si="15"/>
        <v>3</v>
      </c>
      <c r="H19" s="12">
        <f t="shared" si="15"/>
        <v>4</v>
      </c>
      <c r="I19" s="12" t="str">
        <f t="shared" si="15"/>
        <v>-</v>
      </c>
      <c r="J19" s="67">
        <f t="shared" ref="J19:O19" si="16">SUM( J17+J15)</f>
        <v>0</v>
      </c>
      <c r="K19" s="67">
        <f t="shared" si="16"/>
        <v>21</v>
      </c>
      <c r="L19" s="67">
        <f t="shared" si="16"/>
        <v>18</v>
      </c>
      <c r="M19" s="67">
        <f t="shared" si="16"/>
        <v>13</v>
      </c>
      <c r="N19" s="67">
        <f t="shared" si="16"/>
        <v>17</v>
      </c>
      <c r="O19" s="76">
        <f t="shared" si="16"/>
        <v>0</v>
      </c>
      <c r="X19" s="58"/>
      <c r="Y19" s="58"/>
    </row>
    <row r="20" spans="1:25" ht="14.4" thickBot="1">
      <c r="A20" s="73"/>
      <c r="B20" s="10"/>
      <c r="C20" s="47" t="s">
        <v>15</v>
      </c>
      <c r="D20" s="9">
        <v>0</v>
      </c>
      <c r="E20" s="9">
        <f t="shared" ref="D20:I20" si="17">IF(E19=1,6,IF(E19=2,5,IF(E19=3,4,IF(E19=4,3,IF(E19=5,2,IF(E19=6,1,0))))))</f>
        <v>6</v>
      </c>
      <c r="F20" s="9">
        <f t="shared" si="17"/>
        <v>5</v>
      </c>
      <c r="G20" s="9">
        <f t="shared" si="17"/>
        <v>4</v>
      </c>
      <c r="H20" s="9">
        <f t="shared" si="17"/>
        <v>3</v>
      </c>
      <c r="I20" s="9">
        <f t="shared" si="17"/>
        <v>0</v>
      </c>
      <c r="J20" s="69"/>
      <c r="K20" s="69"/>
      <c r="L20" s="69"/>
      <c r="M20" s="69"/>
      <c r="N20" s="69"/>
      <c r="O20" s="83"/>
      <c r="X20" s="58"/>
      <c r="Y20" s="58"/>
    </row>
    <row r="21" spans="1:25" ht="13.8">
      <c r="A21" s="71">
        <v>5</v>
      </c>
      <c r="B21" s="53" t="s">
        <v>45</v>
      </c>
      <c r="C21" s="45" t="s">
        <v>12</v>
      </c>
      <c r="D21" s="51"/>
      <c r="E21" s="51" t="str">
        <f t="shared" ref="E21:I21" si="18">IF(E$4="Barry A",$X21,IF(E$4="Barry B",$Y21,""))</f>
        <v/>
      </c>
      <c r="F21" s="51">
        <f t="shared" si="18"/>
        <v>0</v>
      </c>
      <c r="H21" s="51" t="str">
        <f t="shared" si="18"/>
        <v/>
      </c>
      <c r="I21" s="51" t="str">
        <f t="shared" si="18"/>
        <v/>
      </c>
      <c r="J21" s="74">
        <f t="shared" ref="J21:O21" si="19">SUM(D24)</f>
        <v>0</v>
      </c>
      <c r="K21" s="74">
        <f t="shared" si="19"/>
        <v>3</v>
      </c>
      <c r="L21" s="74">
        <f t="shared" si="19"/>
        <v>4</v>
      </c>
      <c r="M21" s="74">
        <f t="shared" si="19"/>
        <v>5</v>
      </c>
      <c r="N21" s="74">
        <f t="shared" si="19"/>
        <v>6</v>
      </c>
      <c r="O21" s="75">
        <f t="shared" si="19"/>
        <v>0</v>
      </c>
      <c r="X21" s="58"/>
      <c r="Y21" s="58"/>
    </row>
    <row r="22" spans="1:25" ht="13.8">
      <c r="A22" s="72"/>
      <c r="B22" s="55" t="s">
        <v>37</v>
      </c>
      <c r="C22" s="46" t="s">
        <v>13</v>
      </c>
      <c r="D22" s="22"/>
      <c r="E22" s="22">
        <v>8.1689814814814819E-4</v>
      </c>
      <c r="F22" s="22">
        <v>8.0150462962962977E-4</v>
      </c>
      <c r="G22" s="22">
        <v>7.4328703703703709E-4</v>
      </c>
      <c r="H22" s="22">
        <v>7.2789351851851845E-4</v>
      </c>
      <c r="I22" s="22"/>
      <c r="J22" s="67"/>
      <c r="K22" s="67"/>
      <c r="L22" s="67"/>
      <c r="M22" s="67"/>
      <c r="N22" s="67"/>
      <c r="O22" s="76"/>
      <c r="Q22" s="37">
        <f>MAX($E22,D22)-MIN($E22,D22)</f>
        <v>0</v>
      </c>
      <c r="R22" s="37">
        <f>MAX($E22,F22)-MIN($E22,F22)</f>
        <v>1.5393518518518425E-5</v>
      </c>
      <c r="S22" s="37">
        <f>MAX($E22,G22)-MIN($E22,G22)</f>
        <v>7.3611111111111099E-5</v>
      </c>
      <c r="T22" s="37">
        <f>MAX($E22,H22)-MIN($E22,H22)</f>
        <v>8.9004629629629742E-5</v>
      </c>
      <c r="U22" s="37">
        <f>MAX($E22,I22)-MIN($E22,I22)</f>
        <v>0</v>
      </c>
      <c r="X22" s="58"/>
      <c r="Y22" s="58"/>
    </row>
    <row r="23" spans="1:25" ht="13.8">
      <c r="A23" s="72"/>
      <c r="B23" s="55"/>
      <c r="C23" s="46" t="s">
        <v>14</v>
      </c>
      <c r="D23" s="12" t="str">
        <f t="shared" ref="D23:I23" si="20">IF(ISERROR(RANK(D22,$D22:$I22,-1)),"-",RANK(D22,$D22:$I22,-1))</f>
        <v>-</v>
      </c>
      <c r="E23" s="12">
        <f t="shared" si="20"/>
        <v>4</v>
      </c>
      <c r="F23" s="12">
        <f t="shared" si="20"/>
        <v>3</v>
      </c>
      <c r="G23" s="12">
        <f t="shared" si="20"/>
        <v>2</v>
      </c>
      <c r="H23" s="12">
        <f t="shared" si="20"/>
        <v>1</v>
      </c>
      <c r="I23" s="12" t="str">
        <f t="shared" si="20"/>
        <v>-</v>
      </c>
      <c r="J23" s="67">
        <f t="shared" ref="J23:O23" si="21">SUM(J21+J19)</f>
        <v>0</v>
      </c>
      <c r="K23" s="67">
        <f t="shared" si="21"/>
        <v>24</v>
      </c>
      <c r="L23" s="67">
        <f t="shared" si="21"/>
        <v>22</v>
      </c>
      <c r="M23" s="67">
        <f>SUM(M21+M19)</f>
        <v>18</v>
      </c>
      <c r="N23" s="67">
        <f t="shared" si="21"/>
        <v>23</v>
      </c>
      <c r="O23" s="76">
        <f t="shared" si="21"/>
        <v>0</v>
      </c>
      <c r="X23" s="58"/>
      <c r="Y23" s="58"/>
    </row>
    <row r="24" spans="1:25" ht="14.4" thickBot="1">
      <c r="A24" s="73"/>
      <c r="B24" s="10"/>
      <c r="C24" s="47" t="s">
        <v>15</v>
      </c>
      <c r="D24" s="9">
        <f t="shared" ref="D24:I24" si="22">IF(D23=1,6,IF(D23=2,5,IF(D23=3,4,IF(D23=4,3,IF(D23=5,2,IF(D23=6,1,0))))))</f>
        <v>0</v>
      </c>
      <c r="E24" s="9">
        <f t="shared" si="22"/>
        <v>3</v>
      </c>
      <c r="F24" s="9">
        <f t="shared" si="22"/>
        <v>4</v>
      </c>
      <c r="G24" s="9">
        <f t="shared" si="22"/>
        <v>5</v>
      </c>
      <c r="H24" s="9">
        <f t="shared" si="22"/>
        <v>6</v>
      </c>
      <c r="I24" s="9">
        <f t="shared" si="22"/>
        <v>0</v>
      </c>
      <c r="J24" s="69"/>
      <c r="K24" s="69"/>
      <c r="L24" s="69"/>
      <c r="M24" s="69"/>
      <c r="N24" s="69"/>
      <c r="O24" s="83"/>
      <c r="X24" s="58"/>
      <c r="Y24" s="58"/>
    </row>
    <row r="25" spans="1:25" ht="13.8">
      <c r="A25" s="71">
        <v>6</v>
      </c>
      <c r="B25" s="53" t="s">
        <v>46</v>
      </c>
      <c r="C25" s="45" t="s">
        <v>12</v>
      </c>
      <c r="D25" s="51"/>
      <c r="E25" s="51" t="str">
        <f>IF(E$4="Barry A",$X50,IF(E$4="Barry B",$Y50,""))</f>
        <v/>
      </c>
      <c r="F25" s="51">
        <f>IF(F$4="Barry A",$X50,IF(F$4="Barry B",$Y50,""))</f>
        <v>0</v>
      </c>
      <c r="G25" s="51"/>
      <c r="H25" s="51" t="str">
        <f>IF(H$4="Barry A",$X50,IF(H$4="Barry B",$Y50,""))</f>
        <v/>
      </c>
      <c r="I25" s="51" t="str">
        <f>IF(I$4="Barry A",$X50,IF(I$4="Barry B",$Y50,""))</f>
        <v/>
      </c>
      <c r="J25" s="74">
        <f t="shared" ref="J25:O25" si="23">SUM(D28)</f>
        <v>0</v>
      </c>
      <c r="K25" s="74">
        <f t="shared" si="23"/>
        <v>5</v>
      </c>
      <c r="L25" s="74">
        <f t="shared" si="23"/>
        <v>0</v>
      </c>
      <c r="M25" s="74">
        <f t="shared" si="23"/>
        <v>6</v>
      </c>
      <c r="N25" s="74">
        <f t="shared" si="23"/>
        <v>4</v>
      </c>
      <c r="O25" s="75">
        <f t="shared" si="23"/>
        <v>0</v>
      </c>
      <c r="X25" s="58"/>
      <c r="Y25" s="58"/>
    </row>
    <row r="26" spans="1:25" ht="13.8">
      <c r="A26" s="72"/>
      <c r="B26" s="55" t="s">
        <v>37</v>
      </c>
      <c r="C26" s="46" t="s">
        <v>13</v>
      </c>
      <c r="D26" s="22"/>
      <c r="E26" s="22">
        <v>6.4039351851851855E-4</v>
      </c>
      <c r="F26" s="22"/>
      <c r="G26" s="22">
        <v>5.8344907407407401E-4</v>
      </c>
      <c r="H26" s="22">
        <v>7.2094907407407405E-4</v>
      </c>
      <c r="I26" s="22"/>
      <c r="J26" s="67"/>
      <c r="K26" s="67"/>
      <c r="L26" s="67"/>
      <c r="M26" s="67"/>
      <c r="N26" s="67"/>
      <c r="O26" s="76"/>
      <c r="Q26" s="37">
        <f>MAX($E26,D26)-MIN($E26,D26)</f>
        <v>0</v>
      </c>
      <c r="R26" s="37">
        <f>MAX($E26,F26)-MIN($E26,F26)</f>
        <v>0</v>
      </c>
      <c r="S26" s="37">
        <f>MAX($E26,G26)-MIN($E26,G26)</f>
        <v>5.6944444444444534E-5</v>
      </c>
      <c r="T26" s="37">
        <f>MAX($E26,H26)-MIN($E26,H26)</f>
        <v>8.0555555555555502E-5</v>
      </c>
      <c r="U26" s="37">
        <f>MAX($E26,I26)-MIN($E26,I26)</f>
        <v>0</v>
      </c>
      <c r="X26" s="58"/>
      <c r="Y26" s="58"/>
    </row>
    <row r="27" spans="1:25" ht="13.8">
      <c r="A27" s="72"/>
      <c r="B27" s="55"/>
      <c r="C27" s="46" t="s">
        <v>14</v>
      </c>
      <c r="D27" s="12" t="str">
        <f t="shared" ref="D27:I27" si="24">IF(ISERROR(RANK(D26,$D26:$I26,-1)),"-",RANK(D26,$D26:$I26,-1))</f>
        <v>-</v>
      </c>
      <c r="E27" s="12">
        <f t="shared" si="24"/>
        <v>2</v>
      </c>
      <c r="F27" s="12" t="str">
        <f t="shared" si="24"/>
        <v>-</v>
      </c>
      <c r="G27" s="12">
        <f t="shared" si="24"/>
        <v>1</v>
      </c>
      <c r="H27" s="12">
        <f t="shared" si="24"/>
        <v>3</v>
      </c>
      <c r="I27" s="12" t="str">
        <f t="shared" si="24"/>
        <v>-</v>
      </c>
      <c r="J27" s="67">
        <f t="shared" ref="J27:O27" si="25">SUM(J25+J23)</f>
        <v>0</v>
      </c>
      <c r="K27" s="67">
        <f t="shared" si="25"/>
        <v>29</v>
      </c>
      <c r="L27" s="67">
        <f t="shared" si="25"/>
        <v>22</v>
      </c>
      <c r="M27" s="67">
        <f t="shared" si="25"/>
        <v>24</v>
      </c>
      <c r="N27" s="67">
        <f t="shared" si="25"/>
        <v>27</v>
      </c>
      <c r="O27" s="76">
        <f t="shared" si="25"/>
        <v>0</v>
      </c>
      <c r="X27" s="58"/>
      <c r="Y27" s="58"/>
    </row>
    <row r="28" spans="1:25" ht="14.4" thickBot="1">
      <c r="A28" s="73"/>
      <c r="B28" s="10"/>
      <c r="C28" s="47" t="s">
        <v>15</v>
      </c>
      <c r="D28" s="9">
        <f t="shared" ref="D28:I28" si="26">IF(D27=1,6,IF(D27=2,5,IF(D27=3,4,IF(D27=4,3,IF(D27=5,2,IF(D27=6,1,0))))))</f>
        <v>0</v>
      </c>
      <c r="E28" s="9">
        <f t="shared" si="26"/>
        <v>5</v>
      </c>
      <c r="F28" s="9">
        <f t="shared" si="26"/>
        <v>0</v>
      </c>
      <c r="G28" s="9">
        <f t="shared" si="26"/>
        <v>6</v>
      </c>
      <c r="H28" s="9">
        <f t="shared" si="26"/>
        <v>4</v>
      </c>
      <c r="I28" s="9">
        <f t="shared" si="26"/>
        <v>0</v>
      </c>
      <c r="J28" s="69"/>
      <c r="K28" s="69"/>
      <c r="L28" s="69"/>
      <c r="M28" s="69"/>
      <c r="N28" s="69"/>
      <c r="O28" s="83"/>
      <c r="X28" s="58"/>
      <c r="Y28" s="58"/>
    </row>
    <row r="29" spans="1:25" ht="13.8">
      <c r="A29" s="71">
        <v>7</v>
      </c>
      <c r="B29" s="53" t="s">
        <v>49</v>
      </c>
      <c r="C29" s="45" t="s">
        <v>12</v>
      </c>
      <c r="D29" s="51"/>
      <c r="E29" s="51" t="str">
        <f t="shared" ref="E29:I29" si="27">IF(E$4="Barry A",$X29,IF(E$4="Barry B",$Y29,""))</f>
        <v/>
      </c>
      <c r="F29" s="51">
        <f t="shared" si="27"/>
        <v>0</v>
      </c>
      <c r="G29" s="51"/>
      <c r="H29" s="51" t="str">
        <f t="shared" si="27"/>
        <v/>
      </c>
      <c r="I29" s="51" t="str">
        <f t="shared" si="27"/>
        <v/>
      </c>
      <c r="J29" s="74">
        <f t="shared" ref="J29:O29" si="28">SUM(D32)</f>
        <v>0</v>
      </c>
      <c r="K29" s="74">
        <f>SUM(E32)</f>
        <v>3</v>
      </c>
      <c r="L29" s="74">
        <f t="shared" si="28"/>
        <v>4</v>
      </c>
      <c r="M29" s="74">
        <f t="shared" si="28"/>
        <v>5</v>
      </c>
      <c r="N29" s="74">
        <f t="shared" si="28"/>
        <v>6</v>
      </c>
      <c r="O29" s="75">
        <f t="shared" si="28"/>
        <v>0</v>
      </c>
      <c r="X29" s="58"/>
      <c r="Y29" s="58"/>
    </row>
    <row r="30" spans="1:25" ht="13.8">
      <c r="A30" s="72"/>
      <c r="B30" s="55" t="s">
        <v>35</v>
      </c>
      <c r="C30" s="46" t="s">
        <v>13</v>
      </c>
      <c r="D30" s="22" t="s">
        <v>68</v>
      </c>
      <c r="E30" s="22">
        <v>6.7476851851851845E-4</v>
      </c>
      <c r="F30" s="22">
        <v>5.7222222222222212E-4</v>
      </c>
      <c r="G30" s="22">
        <v>5.4837962962962967E-4</v>
      </c>
      <c r="H30" s="22">
        <v>5.0046296296296297E-4</v>
      </c>
      <c r="I30" s="22"/>
      <c r="J30" s="67"/>
      <c r="K30" s="67"/>
      <c r="L30" s="67"/>
      <c r="M30" s="67"/>
      <c r="N30" s="67"/>
      <c r="O30" s="76"/>
      <c r="Q30" s="37">
        <f>MAX($E30,D30)-MIN($E30,D30)</f>
        <v>0</v>
      </c>
      <c r="R30" s="37" t="e">
        <f>MAX($E30,#REF!)-MIN($E30,#REF!)</f>
        <v>#REF!</v>
      </c>
      <c r="S30" s="37">
        <f>MAX($E30,F30)-MIN($E30,F30)</f>
        <v>1.0254629629629633E-4</v>
      </c>
      <c r="T30" s="37">
        <f>MAX($E30,H30)-MIN($E30,H30)</f>
        <v>1.7430555555555548E-4</v>
      </c>
      <c r="U30" s="37">
        <f>MAX($E30,I30)-MIN($E30,I30)</f>
        <v>0</v>
      </c>
      <c r="X30" s="58"/>
      <c r="Y30" s="58"/>
    </row>
    <row r="31" spans="1:25" ht="13.8">
      <c r="A31" s="72"/>
      <c r="B31" s="55"/>
      <c r="C31" s="46" t="s">
        <v>14</v>
      </c>
      <c r="D31" s="12" t="str">
        <f t="shared" ref="D31:I31" si="29">IF(ISERROR(RANK(D30,$D30:$I30,-1)),"-",RANK(D30,$D30:$I30,-1))</f>
        <v>-</v>
      </c>
      <c r="E31" s="12">
        <f t="shared" si="29"/>
        <v>4</v>
      </c>
      <c r="F31" s="12">
        <f t="shared" si="29"/>
        <v>3</v>
      </c>
      <c r="G31" s="12">
        <f t="shared" si="29"/>
        <v>2</v>
      </c>
      <c r="H31" s="12">
        <f t="shared" si="29"/>
        <v>1</v>
      </c>
      <c r="I31" s="12" t="str">
        <f t="shared" si="29"/>
        <v>-</v>
      </c>
      <c r="J31" s="67">
        <f t="shared" ref="J31:O31" si="30">SUM(J29+J27)</f>
        <v>0</v>
      </c>
      <c r="K31" s="67">
        <f t="shared" si="30"/>
        <v>32</v>
      </c>
      <c r="L31" s="67">
        <f t="shared" si="30"/>
        <v>26</v>
      </c>
      <c r="M31" s="67">
        <f t="shared" si="30"/>
        <v>29</v>
      </c>
      <c r="N31" s="67">
        <f t="shared" si="30"/>
        <v>33</v>
      </c>
      <c r="O31" s="76">
        <f t="shared" si="30"/>
        <v>0</v>
      </c>
      <c r="X31" s="58"/>
      <c r="Y31" s="58"/>
    </row>
    <row r="32" spans="1:25" ht="14.4" thickBot="1">
      <c r="A32" s="73"/>
      <c r="B32" s="10"/>
      <c r="C32" s="47" t="s">
        <v>15</v>
      </c>
      <c r="D32" s="9">
        <f t="shared" ref="D32:I32" si="31">IF(D31=1,6,IF(D31=2,5,IF(D31=3,4,IF(D31=4,3,IF(D31=5,2,IF(D31=6,1,0))))))</f>
        <v>0</v>
      </c>
      <c r="E32" s="9">
        <f t="shared" si="31"/>
        <v>3</v>
      </c>
      <c r="F32" s="9">
        <f t="shared" si="31"/>
        <v>4</v>
      </c>
      <c r="G32" s="9">
        <f t="shared" si="31"/>
        <v>5</v>
      </c>
      <c r="H32" s="9">
        <f t="shared" si="31"/>
        <v>6</v>
      </c>
      <c r="I32" s="9">
        <f t="shared" si="31"/>
        <v>0</v>
      </c>
      <c r="J32" s="69"/>
      <c r="K32" s="69"/>
      <c r="L32" s="69"/>
      <c r="M32" s="69"/>
      <c r="N32" s="69"/>
      <c r="O32" s="83"/>
      <c r="X32" s="58"/>
      <c r="Y32" s="58"/>
    </row>
    <row r="33" spans="1:25" ht="13.8">
      <c r="A33" s="71">
        <v>8</v>
      </c>
      <c r="B33" s="53" t="s">
        <v>50</v>
      </c>
      <c r="C33" s="45" t="s">
        <v>12</v>
      </c>
      <c r="D33" s="51"/>
      <c r="E33" s="51" t="str">
        <f t="shared" ref="E33:I33" si="32">IF(E$4="Barry A",$X33,IF(E$4="Barry B",$Y33,""))</f>
        <v/>
      </c>
      <c r="F33" s="51">
        <f t="shared" si="32"/>
        <v>0</v>
      </c>
      <c r="G33" s="51"/>
      <c r="H33" s="51" t="str">
        <f t="shared" si="32"/>
        <v/>
      </c>
      <c r="I33" s="51" t="str">
        <f t="shared" si="32"/>
        <v/>
      </c>
      <c r="J33" s="74">
        <f t="shared" ref="J33:O33" si="33">SUM(D36)</f>
        <v>0</v>
      </c>
      <c r="K33" s="74">
        <f t="shared" si="33"/>
        <v>5</v>
      </c>
      <c r="L33" s="74">
        <f t="shared" si="33"/>
        <v>3</v>
      </c>
      <c r="M33" s="74">
        <f t="shared" si="33"/>
        <v>4</v>
      </c>
      <c r="N33" s="74">
        <f t="shared" si="33"/>
        <v>6</v>
      </c>
      <c r="O33" s="75">
        <f t="shared" si="33"/>
        <v>0</v>
      </c>
      <c r="X33" s="58"/>
      <c r="Y33" s="58"/>
    </row>
    <row r="34" spans="1:25" ht="13.8">
      <c r="A34" s="72"/>
      <c r="B34" s="55" t="s">
        <v>35</v>
      </c>
      <c r="C34" s="46" t="s">
        <v>13</v>
      </c>
      <c r="D34" s="22" t="s">
        <v>68</v>
      </c>
      <c r="E34" s="22">
        <v>5.3356481481481473E-4</v>
      </c>
      <c r="F34" s="22">
        <v>6.7233796296296301E-4</v>
      </c>
      <c r="G34" s="22">
        <v>5.8194444444444439E-4</v>
      </c>
      <c r="H34" s="22">
        <v>4.9791666666666669E-4</v>
      </c>
      <c r="I34" s="22"/>
      <c r="J34" s="67"/>
      <c r="K34" s="67"/>
      <c r="L34" s="67"/>
      <c r="M34" s="67"/>
      <c r="N34" s="67"/>
      <c r="O34" s="76"/>
      <c r="Q34" s="37">
        <f>MAX($E34,D34)-MIN($E34,D34)</f>
        <v>0</v>
      </c>
      <c r="R34" s="37">
        <f>MAX($E34,F34)-MIN($E34,F34)</f>
        <v>1.3877314814814828E-4</v>
      </c>
      <c r="S34" s="37">
        <f>MAX($E34,G34)-MIN($E34,G34)</f>
        <v>4.8379629629629662E-5</v>
      </c>
      <c r="T34" s="37">
        <f>MAX($E34,H34)-MIN($E34,H34)</f>
        <v>3.5648148148148041E-5</v>
      </c>
      <c r="U34" s="37">
        <f>MAX($E34,I34)-MIN($E34,I34)</f>
        <v>0</v>
      </c>
      <c r="X34" s="58"/>
      <c r="Y34" s="58"/>
    </row>
    <row r="35" spans="1:25" ht="13.8">
      <c r="A35" s="72"/>
      <c r="B35" s="55"/>
      <c r="C35" s="46" t="s">
        <v>14</v>
      </c>
      <c r="D35" s="12" t="str">
        <f t="shared" ref="D35:I35" si="34">IF(ISERROR(RANK(D34,$D34:$I34,-1)),"-",RANK(D34,$D34:$I34,-1))</f>
        <v>-</v>
      </c>
      <c r="E35" s="12">
        <f t="shared" si="34"/>
        <v>2</v>
      </c>
      <c r="F35" s="12">
        <f t="shared" si="34"/>
        <v>4</v>
      </c>
      <c r="G35" s="12">
        <f t="shared" si="34"/>
        <v>3</v>
      </c>
      <c r="H35" s="12">
        <f t="shared" si="34"/>
        <v>1</v>
      </c>
      <c r="I35" s="12" t="str">
        <f t="shared" si="34"/>
        <v>-</v>
      </c>
      <c r="J35" s="88">
        <f t="shared" ref="J35:O35" si="35">SUM(J33+J31)</f>
        <v>0</v>
      </c>
      <c r="K35" s="88">
        <f t="shared" si="35"/>
        <v>37</v>
      </c>
      <c r="L35" s="88">
        <f t="shared" si="35"/>
        <v>29</v>
      </c>
      <c r="M35" s="88">
        <f t="shared" si="35"/>
        <v>33</v>
      </c>
      <c r="N35" s="88">
        <f t="shared" si="35"/>
        <v>39</v>
      </c>
      <c r="O35" s="77">
        <f t="shared" si="35"/>
        <v>0</v>
      </c>
      <c r="X35" s="58"/>
      <c r="Y35" s="58"/>
    </row>
    <row r="36" spans="1:25" ht="14.4" thickBot="1">
      <c r="A36" s="73"/>
      <c r="B36" s="10"/>
      <c r="C36" s="47" t="s">
        <v>15</v>
      </c>
      <c r="D36" s="9">
        <f t="shared" ref="D36:I36" si="36">IF(D35=1,6,IF(D35=2,5,IF(D35=3,4,IF(D35=4,3,IF(D35=5,2,IF(D35=6,1,0))))))</f>
        <v>0</v>
      </c>
      <c r="E36" s="9">
        <f t="shared" si="36"/>
        <v>5</v>
      </c>
      <c r="F36" s="9">
        <f t="shared" si="36"/>
        <v>3</v>
      </c>
      <c r="G36" s="9">
        <f t="shared" si="36"/>
        <v>4</v>
      </c>
      <c r="H36" s="9">
        <f t="shared" si="36"/>
        <v>6</v>
      </c>
      <c r="I36" s="9">
        <f t="shared" si="36"/>
        <v>0</v>
      </c>
      <c r="J36" s="89"/>
      <c r="K36" s="89"/>
      <c r="L36" s="89"/>
      <c r="M36" s="89"/>
      <c r="N36" s="89"/>
      <c r="O36" s="78"/>
      <c r="X36" s="58"/>
      <c r="Y36" s="58"/>
    </row>
    <row r="37" spans="1:25" ht="13.8">
      <c r="A37" s="71">
        <v>9</v>
      </c>
      <c r="B37" s="53" t="s">
        <v>53</v>
      </c>
      <c r="C37" s="45" t="s">
        <v>12</v>
      </c>
      <c r="D37" s="51"/>
      <c r="E37" s="51" t="str">
        <f t="shared" ref="E37:I37" si="37">IF(E$4="Barry A",$X37,IF(E$4="Barry B",$Y37,""))</f>
        <v/>
      </c>
      <c r="F37" s="51">
        <f t="shared" si="37"/>
        <v>0</v>
      </c>
      <c r="G37" s="51"/>
      <c r="H37" s="51" t="str">
        <f t="shared" si="37"/>
        <v/>
      </c>
      <c r="I37" s="51" t="str">
        <f t="shared" si="37"/>
        <v/>
      </c>
      <c r="J37" s="74">
        <f t="shared" ref="J37:O37" si="38">SUM(D40)</f>
        <v>0</v>
      </c>
      <c r="K37" s="74">
        <f t="shared" si="38"/>
        <v>6</v>
      </c>
      <c r="L37" s="74">
        <f t="shared" si="38"/>
        <v>5</v>
      </c>
      <c r="M37" s="74">
        <f t="shared" si="38"/>
        <v>3</v>
      </c>
      <c r="N37" s="74">
        <f t="shared" si="38"/>
        <v>4</v>
      </c>
      <c r="O37" s="75">
        <f t="shared" si="38"/>
        <v>0</v>
      </c>
      <c r="X37" s="58"/>
      <c r="Y37" s="58"/>
    </row>
    <row r="38" spans="1:25" ht="13.8">
      <c r="A38" s="72"/>
      <c r="B38" s="55" t="s">
        <v>36</v>
      </c>
      <c r="C38" s="46" t="s">
        <v>13</v>
      </c>
      <c r="D38" s="22">
        <v>6.6342592592592592E-4</v>
      </c>
      <c r="E38" s="22">
        <v>4.230324074074074E-4</v>
      </c>
      <c r="F38" s="22">
        <v>4.546296296296297E-4</v>
      </c>
      <c r="G38" s="22">
        <v>5.1435185185185178E-4</v>
      </c>
      <c r="H38" s="22">
        <v>4.685185185185185E-4</v>
      </c>
      <c r="I38" s="22"/>
      <c r="J38" s="67"/>
      <c r="K38" s="67"/>
      <c r="L38" s="67"/>
      <c r="M38" s="67"/>
      <c r="N38" s="67"/>
      <c r="O38" s="76"/>
      <c r="Q38" s="37">
        <f>MAX($E38,D38)-MIN($E38,D38)</f>
        <v>2.4039351851851853E-4</v>
      </c>
      <c r="R38" s="37">
        <f>MAX($E38,F38)-MIN($E38,F38)</f>
        <v>3.1597222222222302E-5</v>
      </c>
      <c r="S38" s="37">
        <f>MAX($E38,G38)-MIN($E38,G38)</f>
        <v>9.131944444444438E-5</v>
      </c>
      <c r="T38" s="37">
        <f>MAX($E38,H38)-MIN($E38,H38)</f>
        <v>4.5486111111111107E-5</v>
      </c>
      <c r="U38" s="37">
        <f>MAX($E38,I38)-MIN($E38,I38)</f>
        <v>0</v>
      </c>
      <c r="X38" s="58"/>
      <c r="Y38" s="58"/>
    </row>
    <row r="39" spans="1:25" ht="13.8">
      <c r="A39" s="72"/>
      <c r="B39" s="54"/>
      <c r="C39" s="46" t="s">
        <v>14</v>
      </c>
      <c r="D39" s="12">
        <f t="shared" ref="D39:I39" si="39">IF(ISERROR(RANK(D38,$D38:$I38,-1)),"-",RANK(D38,$D38:$I38,-1))</f>
        <v>5</v>
      </c>
      <c r="E39" s="12">
        <f t="shared" si="39"/>
        <v>1</v>
      </c>
      <c r="F39" s="12">
        <f t="shared" si="39"/>
        <v>2</v>
      </c>
      <c r="G39" s="12">
        <f t="shared" si="39"/>
        <v>4</v>
      </c>
      <c r="H39" s="12">
        <f t="shared" si="39"/>
        <v>3</v>
      </c>
      <c r="I39" s="12" t="str">
        <f t="shared" si="39"/>
        <v>-</v>
      </c>
      <c r="J39" s="88">
        <f t="shared" ref="J39:O39" si="40">SUM(J37+J35)</f>
        <v>0</v>
      </c>
      <c r="K39" s="88">
        <f t="shared" si="40"/>
        <v>43</v>
      </c>
      <c r="L39" s="88">
        <f t="shared" si="40"/>
        <v>34</v>
      </c>
      <c r="M39" s="88">
        <f t="shared" si="40"/>
        <v>36</v>
      </c>
      <c r="N39" s="88">
        <f t="shared" si="40"/>
        <v>43</v>
      </c>
      <c r="O39" s="77">
        <f t="shared" si="40"/>
        <v>0</v>
      </c>
      <c r="X39" s="58"/>
      <c r="Y39" s="58"/>
    </row>
    <row r="40" spans="1:25" ht="14.4" thickBot="1">
      <c r="A40" s="73"/>
      <c r="B40" s="10"/>
      <c r="C40" s="47" t="s">
        <v>15</v>
      </c>
      <c r="D40" s="9">
        <v>0</v>
      </c>
      <c r="E40" s="9">
        <f t="shared" ref="D40:I40" si="41">IF(E39=1,6,IF(E39=2,5,IF(E39=3,4,IF(E39=4,3,IF(E39=5,2,IF(E39=6,1,0))))))</f>
        <v>6</v>
      </c>
      <c r="F40" s="9">
        <f t="shared" si="41"/>
        <v>5</v>
      </c>
      <c r="G40" s="9">
        <f t="shared" si="41"/>
        <v>3</v>
      </c>
      <c r="H40" s="9">
        <f t="shared" si="41"/>
        <v>4</v>
      </c>
      <c r="I40" s="9">
        <f t="shared" si="41"/>
        <v>0</v>
      </c>
      <c r="J40" s="89"/>
      <c r="K40" s="89"/>
      <c r="L40" s="89"/>
      <c r="M40" s="89"/>
      <c r="N40" s="89"/>
      <c r="O40" s="78"/>
      <c r="X40" s="58"/>
      <c r="Y40" s="58"/>
    </row>
    <row r="41" spans="1:25" ht="13.8">
      <c r="A41" s="71">
        <v>10</v>
      </c>
      <c r="B41" s="53" t="s">
        <v>54</v>
      </c>
      <c r="C41" s="45" t="s">
        <v>12</v>
      </c>
      <c r="D41" s="51"/>
      <c r="E41" s="51" t="str">
        <f t="shared" ref="E41:I41" si="42">IF(E$4="Barry A",$X41,IF(E$4="Barry B",$Y41,""))</f>
        <v/>
      </c>
      <c r="F41" s="51">
        <f t="shared" si="42"/>
        <v>0</v>
      </c>
      <c r="G41" s="51"/>
      <c r="H41" s="51" t="str">
        <f t="shared" si="42"/>
        <v/>
      </c>
      <c r="I41" s="51" t="str">
        <f t="shared" si="42"/>
        <v/>
      </c>
      <c r="J41" s="74">
        <f t="shared" ref="J41:O41" si="43">SUM(D44)</f>
        <v>0</v>
      </c>
      <c r="K41" s="74">
        <f t="shared" si="43"/>
        <v>5</v>
      </c>
      <c r="L41" s="74">
        <f t="shared" si="43"/>
        <v>4</v>
      </c>
      <c r="M41" s="74">
        <f t="shared" si="43"/>
        <v>6</v>
      </c>
      <c r="N41" s="74">
        <f t="shared" si="43"/>
        <v>3</v>
      </c>
      <c r="O41" s="75">
        <f t="shared" si="43"/>
        <v>0</v>
      </c>
      <c r="X41" s="58"/>
      <c r="Y41" s="58"/>
    </row>
    <row r="42" spans="1:25" ht="13.8">
      <c r="A42" s="72"/>
      <c r="B42" s="54" t="s">
        <v>36</v>
      </c>
      <c r="C42" s="46" t="s">
        <v>13</v>
      </c>
      <c r="D42" s="22"/>
      <c r="E42" s="22">
        <v>4.5787037037037036E-4</v>
      </c>
      <c r="F42" s="22">
        <v>5.322916666666667E-4</v>
      </c>
      <c r="G42" s="22">
        <v>4.4918981481481481E-4</v>
      </c>
      <c r="H42" s="22">
        <v>5.9074074074074074E-4</v>
      </c>
      <c r="I42" s="22"/>
      <c r="J42" s="67"/>
      <c r="K42" s="67"/>
      <c r="L42" s="67"/>
      <c r="M42" s="67"/>
      <c r="N42" s="67"/>
      <c r="O42" s="76"/>
      <c r="Q42" s="37">
        <f>MAX($E42,D42)-MIN($E42,D42)</f>
        <v>0</v>
      </c>
      <c r="R42" s="37">
        <f>MAX($E42,F42)-MIN($E42,F42)</f>
        <v>7.4421296296296334E-5</v>
      </c>
      <c r="S42" s="37">
        <f>MAX($E42,G42)-MIN($E42,G42)</f>
        <v>8.6805555555555572E-6</v>
      </c>
      <c r="T42" s="37">
        <f>MAX($E42,H42)-MIN($E42,H42)</f>
        <v>1.3287037037037038E-4</v>
      </c>
      <c r="U42" s="37">
        <f>MAX($E42,I42)-MIN($E42,I42)</f>
        <v>0</v>
      </c>
      <c r="X42" s="58"/>
      <c r="Y42" s="58"/>
    </row>
    <row r="43" spans="1:25" ht="13.8">
      <c r="A43" s="72"/>
      <c r="B43" s="54"/>
      <c r="C43" s="46" t="s">
        <v>14</v>
      </c>
      <c r="D43" s="12" t="str">
        <f t="shared" ref="D43:I43" si="44">IF(ISERROR(RANK(D42,$D42:$I42,-1)),"-",RANK(D42,$D42:$I42,-1))</f>
        <v>-</v>
      </c>
      <c r="E43" s="12">
        <f t="shared" si="44"/>
        <v>2</v>
      </c>
      <c r="F43" s="12">
        <f t="shared" si="44"/>
        <v>3</v>
      </c>
      <c r="G43" s="12">
        <f t="shared" si="44"/>
        <v>1</v>
      </c>
      <c r="H43" s="12">
        <f t="shared" si="44"/>
        <v>4</v>
      </c>
      <c r="I43" s="12" t="str">
        <f t="shared" si="44"/>
        <v>-</v>
      </c>
      <c r="J43" s="67">
        <f t="shared" ref="J43:O43" si="45">SUM(J41+J39)</f>
        <v>0</v>
      </c>
      <c r="K43" s="67">
        <f t="shared" si="45"/>
        <v>48</v>
      </c>
      <c r="L43" s="67">
        <f t="shared" si="45"/>
        <v>38</v>
      </c>
      <c r="M43" s="67">
        <f t="shared" si="45"/>
        <v>42</v>
      </c>
      <c r="N43" s="67">
        <f t="shared" si="45"/>
        <v>46</v>
      </c>
      <c r="O43" s="77">
        <f t="shared" si="45"/>
        <v>0</v>
      </c>
      <c r="X43" s="58"/>
      <c r="Y43" s="58"/>
    </row>
    <row r="44" spans="1:25" ht="14.4" thickBot="1">
      <c r="A44" s="73"/>
      <c r="B44" s="10"/>
      <c r="C44" s="47" t="s">
        <v>15</v>
      </c>
      <c r="D44" s="9">
        <f t="shared" ref="D44:I44" si="46">IF(D43=1,6,IF(D43=2,5,IF(D43=3,4,IF(D43=4,3,IF(D43=5,2,IF(D43=6,1,0))))))</f>
        <v>0</v>
      </c>
      <c r="E44" s="9">
        <f t="shared" si="46"/>
        <v>5</v>
      </c>
      <c r="F44" s="9">
        <f t="shared" si="46"/>
        <v>4</v>
      </c>
      <c r="G44" s="9">
        <f t="shared" si="46"/>
        <v>6</v>
      </c>
      <c r="H44" s="9">
        <f t="shared" si="46"/>
        <v>3</v>
      </c>
      <c r="I44" s="9">
        <f t="shared" si="46"/>
        <v>0</v>
      </c>
      <c r="J44" s="69"/>
      <c r="K44" s="69"/>
      <c r="L44" s="69"/>
      <c r="M44" s="69"/>
      <c r="N44" s="69"/>
      <c r="O44" s="78"/>
      <c r="X44" s="58"/>
      <c r="Y44" s="58"/>
    </row>
    <row r="45" spans="1:25" ht="13.8">
      <c r="A45" s="71">
        <v>11</v>
      </c>
      <c r="B45" s="53" t="s">
        <v>58</v>
      </c>
      <c r="C45" s="45" t="s">
        <v>12</v>
      </c>
      <c r="D45" s="51"/>
      <c r="E45" s="51" t="str">
        <f t="shared" ref="E45:I45" si="47">IF(E$4="Barry A",$X45,IF(E$4="Barry B",$Y45,""))</f>
        <v/>
      </c>
      <c r="F45" s="51"/>
      <c r="G45" s="51"/>
      <c r="H45" s="51" t="str">
        <f t="shared" si="47"/>
        <v/>
      </c>
      <c r="I45" s="51" t="str">
        <f t="shared" si="47"/>
        <v/>
      </c>
      <c r="J45" s="74">
        <f t="shared" ref="J45:O45" si="48">SUM(D48)</f>
        <v>0</v>
      </c>
      <c r="K45" s="74">
        <f t="shared" si="48"/>
        <v>6</v>
      </c>
      <c r="L45" s="74">
        <f t="shared" si="48"/>
        <v>5</v>
      </c>
      <c r="M45" s="74">
        <f t="shared" si="48"/>
        <v>3</v>
      </c>
      <c r="N45" s="74">
        <f t="shared" si="48"/>
        <v>4</v>
      </c>
      <c r="O45" s="75">
        <f t="shared" si="48"/>
        <v>0</v>
      </c>
      <c r="X45" s="58"/>
      <c r="Y45" s="58"/>
    </row>
    <row r="46" spans="1:25" ht="13.8">
      <c r="A46" s="72"/>
      <c r="B46" s="54" t="s">
        <v>38</v>
      </c>
      <c r="C46" s="46" t="s">
        <v>13</v>
      </c>
      <c r="D46" s="22">
        <v>4.2696759259259256E-4</v>
      </c>
      <c r="E46" s="22">
        <v>3.4953703703703704E-4</v>
      </c>
      <c r="F46" s="22">
        <v>3.5590277777777774E-4</v>
      </c>
      <c r="G46" s="22">
        <v>3.949074074074074E-4</v>
      </c>
      <c r="H46" s="22">
        <v>3.7222222222222214E-4</v>
      </c>
      <c r="I46" s="22"/>
      <c r="J46" s="67"/>
      <c r="K46" s="67"/>
      <c r="L46" s="67"/>
      <c r="M46" s="67"/>
      <c r="N46" s="67"/>
      <c r="O46" s="76"/>
      <c r="Q46" s="37">
        <f>MAX($E46,D46)-MIN($E46,D46)</f>
        <v>7.7430555555555521E-5</v>
      </c>
      <c r="R46" s="37">
        <f>MAX($E46,F46)-MIN($E46,F46)</f>
        <v>6.3657407407407022E-6</v>
      </c>
      <c r="S46" s="37">
        <f>MAX($E46,G46)-MIN($E46,G46)</f>
        <v>4.5370370370370367E-5</v>
      </c>
      <c r="T46" s="37">
        <f>MAX($E46,H46)-MIN($E46,H46)</f>
        <v>2.2685185185185102E-5</v>
      </c>
      <c r="U46" s="37">
        <f>MAX($E46,I46)-MIN($E46,I46)</f>
        <v>0</v>
      </c>
      <c r="X46" s="58"/>
      <c r="Y46" s="58"/>
    </row>
    <row r="47" spans="1:25" ht="13.8">
      <c r="A47" s="72"/>
      <c r="B47" s="54"/>
      <c r="C47" s="46" t="s">
        <v>14</v>
      </c>
      <c r="D47" s="12">
        <f t="shared" ref="D47:I47" si="49">IF(ISERROR(RANK(D46,$D46:$I46,-1)),"-",RANK(D46,$D46:$I46,-1))</f>
        <v>5</v>
      </c>
      <c r="E47" s="12">
        <f t="shared" si="49"/>
        <v>1</v>
      </c>
      <c r="F47" s="12">
        <f t="shared" si="49"/>
        <v>2</v>
      </c>
      <c r="G47" s="12">
        <f t="shared" si="49"/>
        <v>4</v>
      </c>
      <c r="H47" s="12">
        <f t="shared" si="49"/>
        <v>3</v>
      </c>
      <c r="I47" s="12" t="str">
        <f t="shared" si="49"/>
        <v>-</v>
      </c>
      <c r="J47" s="67">
        <f t="shared" ref="J47:O47" si="50">SUM(J45+J43)</f>
        <v>0</v>
      </c>
      <c r="K47" s="67">
        <f t="shared" si="50"/>
        <v>54</v>
      </c>
      <c r="L47" s="67">
        <f t="shared" si="50"/>
        <v>43</v>
      </c>
      <c r="M47" s="67">
        <f t="shared" si="50"/>
        <v>45</v>
      </c>
      <c r="N47" s="67">
        <f t="shared" si="50"/>
        <v>50</v>
      </c>
      <c r="O47" s="77">
        <f t="shared" si="50"/>
        <v>0</v>
      </c>
      <c r="X47" s="58"/>
      <c r="Y47" s="58"/>
    </row>
    <row r="48" spans="1:25" ht="14.4" thickBot="1">
      <c r="A48" s="73"/>
      <c r="B48" s="10"/>
      <c r="C48" s="47" t="s">
        <v>15</v>
      </c>
      <c r="D48" s="9">
        <v>0</v>
      </c>
      <c r="E48" s="9">
        <f t="shared" ref="D48:I48" si="51">IF(E47=1,6,IF(E47=2,5,IF(E47=3,4,IF(E47=4,3,IF(E47=5,2,IF(E47=6,1,0))))))</f>
        <v>6</v>
      </c>
      <c r="F48" s="9">
        <f t="shared" si="51"/>
        <v>5</v>
      </c>
      <c r="G48" s="9">
        <f t="shared" si="51"/>
        <v>3</v>
      </c>
      <c r="H48" s="9">
        <f t="shared" si="51"/>
        <v>4</v>
      </c>
      <c r="I48" s="9">
        <f t="shared" si="51"/>
        <v>0</v>
      </c>
      <c r="J48" s="69"/>
      <c r="K48" s="69"/>
      <c r="L48" s="69"/>
      <c r="M48" s="69"/>
      <c r="N48" s="69"/>
      <c r="O48" s="78"/>
      <c r="X48" s="58"/>
      <c r="Y48" s="58"/>
    </row>
    <row r="49" spans="1:25" ht="13.8">
      <c r="A49" s="71">
        <v>12</v>
      </c>
      <c r="B49" s="53" t="s">
        <v>59</v>
      </c>
      <c r="C49" s="45" t="s">
        <v>12</v>
      </c>
      <c r="D49" s="51">
        <f>IF(D$4="Barry A",$X49,IF(D$4="Barry B",$Y49,""))</f>
        <v>0</v>
      </c>
      <c r="E49" s="51" t="str">
        <f t="shared" ref="E49:I49" si="52">IF(E$4="Barry A",$X49,IF(E$4="Barry B",$Y49,""))</f>
        <v/>
      </c>
      <c r="F49" s="51">
        <f t="shared" si="52"/>
        <v>0</v>
      </c>
      <c r="G49" s="51" t="str">
        <f t="shared" si="52"/>
        <v/>
      </c>
      <c r="H49" s="51" t="str">
        <f t="shared" si="52"/>
        <v/>
      </c>
      <c r="I49" s="51" t="str">
        <f t="shared" si="52"/>
        <v/>
      </c>
      <c r="J49" s="74">
        <f t="shared" ref="J49:O49" si="53">SUM(D52)</f>
        <v>0</v>
      </c>
      <c r="K49" s="74">
        <f t="shared" si="53"/>
        <v>5</v>
      </c>
      <c r="L49" s="74">
        <f t="shared" si="53"/>
        <v>4</v>
      </c>
      <c r="M49" s="74">
        <f t="shared" si="53"/>
        <v>6</v>
      </c>
      <c r="N49" s="74">
        <f t="shared" si="53"/>
        <v>3</v>
      </c>
      <c r="O49" s="75">
        <f t="shared" si="53"/>
        <v>0</v>
      </c>
      <c r="X49" s="58"/>
      <c r="Y49" s="58"/>
    </row>
    <row r="50" spans="1:25" ht="13.8">
      <c r="A50" s="72"/>
      <c r="B50" s="54" t="s">
        <v>38</v>
      </c>
      <c r="C50" s="46" t="s">
        <v>13</v>
      </c>
      <c r="D50" s="22"/>
      <c r="E50" s="22">
        <v>3.1574074074074073E-4</v>
      </c>
      <c r="F50" s="22">
        <v>3.4583333333333335E-4</v>
      </c>
      <c r="G50" s="22">
        <v>3.1539351851851851E-4</v>
      </c>
      <c r="H50" s="22">
        <v>3.6967592592592591E-4</v>
      </c>
      <c r="I50" s="22"/>
      <c r="J50" s="67"/>
      <c r="K50" s="67"/>
      <c r="L50" s="67"/>
      <c r="M50" s="67"/>
      <c r="N50" s="67"/>
      <c r="O50" s="76"/>
      <c r="Q50" s="37">
        <f>MAX($E50,D50)-MIN($E50,D50)</f>
        <v>0</v>
      </c>
      <c r="R50" s="37">
        <f>MAX($E50,F50)-MIN($E50,F50)</f>
        <v>3.0092592592592627E-5</v>
      </c>
      <c r="S50" s="37">
        <f>MAX($E50,G50)-MIN($E50,G50)</f>
        <v>3.4722222222222012E-7</v>
      </c>
      <c r="T50" s="37">
        <f>MAX($E50,H50)-MIN($E50,H50)</f>
        <v>5.3935185185185184E-5</v>
      </c>
      <c r="U50" s="37">
        <f>MAX($E50,I50)-MIN($E50,I50)</f>
        <v>0</v>
      </c>
      <c r="X50" s="58"/>
      <c r="Y50" s="58"/>
    </row>
    <row r="51" spans="1:25" ht="13.8">
      <c r="A51" s="72"/>
      <c r="B51" s="54"/>
      <c r="C51" s="46" t="s">
        <v>14</v>
      </c>
      <c r="D51" s="12" t="str">
        <f t="shared" ref="D51:I51" si="54">IF(ISERROR(RANK(D50,$D50:$I50,-1)),"-",RANK(D50,$D50:$I50,-1))</f>
        <v>-</v>
      </c>
      <c r="E51" s="12">
        <f t="shared" si="54"/>
        <v>2</v>
      </c>
      <c r="F51" s="12">
        <f t="shared" si="54"/>
        <v>3</v>
      </c>
      <c r="G51" s="12">
        <f t="shared" si="54"/>
        <v>1</v>
      </c>
      <c r="H51" s="12">
        <f t="shared" si="54"/>
        <v>4</v>
      </c>
      <c r="I51" s="12" t="str">
        <f t="shared" si="54"/>
        <v>-</v>
      </c>
      <c r="J51" s="67">
        <f t="shared" ref="J51:O51" si="55">SUM(J49+J47)</f>
        <v>0</v>
      </c>
      <c r="K51" s="67">
        <f t="shared" si="55"/>
        <v>59</v>
      </c>
      <c r="L51" s="67">
        <f t="shared" si="55"/>
        <v>47</v>
      </c>
      <c r="M51" s="67">
        <f t="shared" si="55"/>
        <v>51</v>
      </c>
      <c r="N51" s="67">
        <f t="shared" si="55"/>
        <v>53</v>
      </c>
      <c r="O51" s="77">
        <f t="shared" si="55"/>
        <v>0</v>
      </c>
      <c r="X51" s="58"/>
      <c r="Y51" s="58"/>
    </row>
    <row r="52" spans="1:25" ht="14.4" thickBot="1">
      <c r="A52" s="73"/>
      <c r="B52" s="10"/>
      <c r="C52" s="47" t="s">
        <v>15</v>
      </c>
      <c r="D52" s="9">
        <f t="shared" ref="D52:I52" si="56">IF(D51=1,6,IF(D51=2,5,IF(D51=3,4,IF(D51=4,3,IF(D51=5,2,IF(D51=6,1,0))))))</f>
        <v>0</v>
      </c>
      <c r="E52" s="9">
        <f t="shared" si="56"/>
        <v>5</v>
      </c>
      <c r="F52" s="9">
        <f t="shared" si="56"/>
        <v>4</v>
      </c>
      <c r="G52" s="9">
        <f t="shared" si="56"/>
        <v>6</v>
      </c>
      <c r="H52" s="9">
        <f t="shared" si="56"/>
        <v>3</v>
      </c>
      <c r="I52" s="9">
        <f t="shared" si="56"/>
        <v>0</v>
      </c>
      <c r="J52" s="69"/>
      <c r="K52" s="69"/>
      <c r="L52" s="69"/>
      <c r="M52" s="69"/>
      <c r="N52" s="69"/>
      <c r="O52" s="78"/>
      <c r="X52" s="58"/>
      <c r="Y52" s="58"/>
    </row>
    <row r="53" spans="1:25" ht="13.8">
      <c r="A53" s="71">
        <v>13</v>
      </c>
      <c r="B53" s="53" t="s">
        <v>44</v>
      </c>
      <c r="C53" s="45" t="s">
        <v>12</v>
      </c>
      <c r="D53" s="51">
        <f>IF(D$4="Barry A",$X53,IF(D$4="Barry B",$Y53,""))</f>
        <v>0</v>
      </c>
      <c r="E53" s="51" t="str">
        <f t="shared" ref="E53:I53" si="57">IF(E$4="Barry A",$X53,IF(E$4="Barry B",$Y53,""))</f>
        <v/>
      </c>
      <c r="F53" s="51">
        <f t="shared" si="57"/>
        <v>0</v>
      </c>
      <c r="G53" s="51" t="str">
        <f t="shared" si="57"/>
        <v/>
      </c>
      <c r="H53" s="51" t="str">
        <f t="shared" si="57"/>
        <v/>
      </c>
      <c r="I53" s="51" t="str">
        <f t="shared" si="57"/>
        <v/>
      </c>
      <c r="J53" s="74">
        <f t="shared" ref="J53:O53" si="58">SUM(D56)</f>
        <v>0</v>
      </c>
      <c r="K53" s="74">
        <f t="shared" si="58"/>
        <v>5</v>
      </c>
      <c r="L53" s="74">
        <f t="shared" si="58"/>
        <v>0</v>
      </c>
      <c r="M53" s="74">
        <f t="shared" si="58"/>
        <v>6</v>
      </c>
      <c r="N53" s="74">
        <f t="shared" si="58"/>
        <v>4</v>
      </c>
      <c r="O53" s="75">
        <f t="shared" si="58"/>
        <v>0</v>
      </c>
      <c r="X53" s="58"/>
      <c r="Y53" s="58"/>
    </row>
    <row r="54" spans="1:25" ht="13.8">
      <c r="A54" s="72"/>
      <c r="B54" s="54" t="s">
        <v>66</v>
      </c>
      <c r="C54" s="46" t="s">
        <v>13</v>
      </c>
      <c r="D54" s="22"/>
      <c r="E54" s="22">
        <v>1.1957175925925926E-3</v>
      </c>
      <c r="F54" s="22"/>
      <c r="G54" s="22">
        <v>1.1204861111111112E-3</v>
      </c>
      <c r="H54" s="22">
        <v>1.2415509259259259E-3</v>
      </c>
      <c r="I54" s="22"/>
      <c r="J54" s="67"/>
      <c r="K54" s="67"/>
      <c r="L54" s="67"/>
      <c r="M54" s="67"/>
      <c r="N54" s="67"/>
      <c r="O54" s="76"/>
      <c r="Q54" s="37">
        <f>MAX($E54,D54)-MIN($E54,D54)</f>
        <v>0</v>
      </c>
      <c r="R54" s="37">
        <f>MAX($E54,F54)-MIN($E54,F54)</f>
        <v>0</v>
      </c>
      <c r="S54" s="37">
        <f>MAX($E54,G54)-MIN($E54,G54)</f>
        <v>7.523148148148146E-5</v>
      </c>
      <c r="T54" s="37">
        <f>MAX($E54,H54)-MIN($E54,H54)</f>
        <v>4.5833333333333273E-5</v>
      </c>
      <c r="U54" s="37">
        <f>MAX($E54,I54)-MIN($E54,I54)</f>
        <v>0</v>
      </c>
      <c r="X54" s="58"/>
      <c r="Y54" s="58"/>
    </row>
    <row r="55" spans="1:25" ht="13.8">
      <c r="A55" s="72"/>
      <c r="B55" s="54" t="s">
        <v>6</v>
      </c>
      <c r="C55" s="46" t="s">
        <v>14</v>
      </c>
      <c r="D55" s="12" t="str">
        <f t="shared" ref="D55:I55" si="59">IF(ISERROR(RANK(D54,$D54:$I54,-1)),"-",RANK(D54,$D54:$I54,-1))</f>
        <v>-</v>
      </c>
      <c r="E55" s="12">
        <f t="shared" si="59"/>
        <v>2</v>
      </c>
      <c r="F55" s="12" t="str">
        <f t="shared" si="59"/>
        <v>-</v>
      </c>
      <c r="G55" s="12">
        <f t="shared" si="59"/>
        <v>1</v>
      </c>
      <c r="H55" s="12">
        <f t="shared" si="59"/>
        <v>3</v>
      </c>
      <c r="I55" s="12" t="str">
        <f t="shared" si="59"/>
        <v>-</v>
      </c>
      <c r="J55" s="67">
        <f t="shared" ref="J55:O55" si="60">SUM(J53+J51)</f>
        <v>0</v>
      </c>
      <c r="K55" s="67">
        <f t="shared" si="60"/>
        <v>64</v>
      </c>
      <c r="L55" s="67">
        <f t="shared" si="60"/>
        <v>47</v>
      </c>
      <c r="M55" s="67">
        <f t="shared" si="60"/>
        <v>57</v>
      </c>
      <c r="N55" s="67">
        <f t="shared" si="60"/>
        <v>57</v>
      </c>
      <c r="O55" s="77">
        <f t="shared" si="60"/>
        <v>0</v>
      </c>
      <c r="X55" s="58"/>
      <c r="Y55" s="58"/>
    </row>
    <row r="56" spans="1:25" ht="14.4" thickBot="1">
      <c r="A56" s="73"/>
      <c r="B56" s="10"/>
      <c r="C56" s="47" t="s">
        <v>15</v>
      </c>
      <c r="D56" s="9">
        <f t="shared" ref="D56:I56" si="61">IF(D55=1,6,IF(D55=2,5,IF(D55=3,4,IF(D55=4,3,IF(D55=5,2,IF(D55=6,1,0))))))</f>
        <v>0</v>
      </c>
      <c r="E56" s="9">
        <f t="shared" si="61"/>
        <v>5</v>
      </c>
      <c r="F56" s="9">
        <f t="shared" si="61"/>
        <v>0</v>
      </c>
      <c r="G56" s="9">
        <f t="shared" si="61"/>
        <v>6</v>
      </c>
      <c r="H56" s="9">
        <f t="shared" si="61"/>
        <v>4</v>
      </c>
      <c r="I56" s="9">
        <f t="shared" si="61"/>
        <v>0</v>
      </c>
      <c r="J56" s="69"/>
      <c r="K56" s="69"/>
      <c r="L56" s="69"/>
      <c r="M56" s="69"/>
      <c r="N56" s="69"/>
      <c r="O56" s="78"/>
      <c r="X56" s="58"/>
      <c r="Y56" s="58"/>
    </row>
    <row r="57" spans="1:25" ht="13.8">
      <c r="A57" s="71">
        <v>14</v>
      </c>
      <c r="B57" s="53" t="s">
        <v>48</v>
      </c>
      <c r="C57" s="45" t="s">
        <v>12</v>
      </c>
      <c r="D57" s="51">
        <f>IF(D$4="Barry A",$X57,IF(D$4="Barry B",$Y57,""))</f>
        <v>0</v>
      </c>
      <c r="E57" s="51" t="str">
        <f t="shared" ref="E57:I57" si="62">IF(E$4="Barry A",$X57,IF(E$4="Barry B",$Y57,""))</f>
        <v/>
      </c>
      <c r="F57" s="51">
        <f t="shared" si="62"/>
        <v>0</v>
      </c>
      <c r="G57" s="51" t="str">
        <f t="shared" si="62"/>
        <v/>
      </c>
      <c r="H57" s="51" t="str">
        <f t="shared" si="62"/>
        <v/>
      </c>
      <c r="I57" s="51" t="str">
        <f t="shared" si="62"/>
        <v/>
      </c>
      <c r="J57" s="74">
        <f t="shared" ref="J57:O57" si="63">SUM(D60)</f>
        <v>0</v>
      </c>
      <c r="K57" s="74">
        <f t="shared" si="63"/>
        <v>0</v>
      </c>
      <c r="L57" s="74">
        <f t="shared" si="63"/>
        <v>0</v>
      </c>
      <c r="M57" s="74">
        <f t="shared" si="63"/>
        <v>5</v>
      </c>
      <c r="N57" s="74">
        <f t="shared" si="63"/>
        <v>6</v>
      </c>
      <c r="O57" s="75">
        <f t="shared" si="63"/>
        <v>0</v>
      </c>
      <c r="X57" s="58"/>
      <c r="Y57" s="58"/>
    </row>
    <row r="58" spans="1:25" ht="13.8">
      <c r="A58" s="72"/>
      <c r="B58" s="54" t="s">
        <v>40</v>
      </c>
      <c r="C58" s="46" t="s">
        <v>13</v>
      </c>
      <c r="D58" s="22"/>
      <c r="E58" s="22" t="s">
        <v>68</v>
      </c>
      <c r="F58" s="22" t="s">
        <v>68</v>
      </c>
      <c r="G58" s="22">
        <v>2.531134259259259E-3</v>
      </c>
      <c r="H58" s="22">
        <v>2.095138888888889E-3</v>
      </c>
      <c r="I58" s="22"/>
      <c r="J58" s="67"/>
      <c r="K58" s="67"/>
      <c r="L58" s="67"/>
      <c r="M58" s="67"/>
      <c r="N58" s="67"/>
      <c r="O58" s="76"/>
      <c r="Q58" s="37">
        <f>MAX($E58,D58)-MIN($E58,D58)</f>
        <v>0</v>
      </c>
      <c r="R58" s="37">
        <f>MAX($E58,F58)-MIN($E58,F58)</f>
        <v>0</v>
      </c>
      <c r="S58" s="37">
        <f>MAX($E58,G58)-MIN($E58,G58)</f>
        <v>0</v>
      </c>
      <c r="T58" s="37">
        <f>MAX($E58,H58)-MIN($E58,H58)</f>
        <v>0</v>
      </c>
      <c r="U58" s="37">
        <f>MAX($E58,I58)-MIN($E58,I58)</f>
        <v>0</v>
      </c>
      <c r="X58" s="58"/>
      <c r="Y58" s="58"/>
    </row>
    <row r="59" spans="1:25" ht="13.8">
      <c r="A59" s="72"/>
      <c r="B59" s="54" t="s">
        <v>6</v>
      </c>
      <c r="C59" s="46" t="s">
        <v>14</v>
      </c>
      <c r="D59" s="12" t="str">
        <f t="shared" ref="D59:I59" si="64">IF(ISERROR(RANK(D58,$D58:$I58,-1)),"-",RANK(D58,$D58:$I58,-1))</f>
        <v>-</v>
      </c>
      <c r="E59" s="12" t="str">
        <f t="shared" si="64"/>
        <v>-</v>
      </c>
      <c r="F59" s="12" t="str">
        <f t="shared" si="64"/>
        <v>-</v>
      </c>
      <c r="G59" s="12">
        <f t="shared" si="64"/>
        <v>2</v>
      </c>
      <c r="H59" s="12">
        <f t="shared" si="64"/>
        <v>1</v>
      </c>
      <c r="I59" s="12" t="str">
        <f t="shared" si="64"/>
        <v>-</v>
      </c>
      <c r="J59" s="67">
        <f t="shared" ref="J59:O59" si="65">SUM(J57+J55)</f>
        <v>0</v>
      </c>
      <c r="K59" s="67">
        <f t="shared" si="65"/>
        <v>64</v>
      </c>
      <c r="L59" s="67">
        <f t="shared" si="65"/>
        <v>47</v>
      </c>
      <c r="M59" s="67">
        <f t="shared" si="65"/>
        <v>62</v>
      </c>
      <c r="N59" s="67">
        <f t="shared" si="65"/>
        <v>63</v>
      </c>
      <c r="O59" s="77">
        <f t="shared" si="65"/>
        <v>0</v>
      </c>
      <c r="X59" s="58"/>
      <c r="Y59" s="58"/>
    </row>
    <row r="60" spans="1:25" ht="14.4" thickBot="1">
      <c r="A60" s="73"/>
      <c r="B60" s="10"/>
      <c r="C60" s="47" t="s">
        <v>15</v>
      </c>
      <c r="D60" s="9">
        <f t="shared" ref="D60:I60" si="66">IF(D59=1,6,IF(D59=2,5,IF(D59=3,4,IF(D59=4,3,IF(D59=5,2,IF(D59=6,1,0))))))</f>
        <v>0</v>
      </c>
      <c r="E60" s="9">
        <f t="shared" si="66"/>
        <v>0</v>
      </c>
      <c r="F60" s="9">
        <f t="shared" si="66"/>
        <v>0</v>
      </c>
      <c r="G60" s="9">
        <f t="shared" si="66"/>
        <v>5</v>
      </c>
      <c r="H60" s="9">
        <f t="shared" si="66"/>
        <v>6</v>
      </c>
      <c r="I60" s="9">
        <f t="shared" si="66"/>
        <v>0</v>
      </c>
      <c r="J60" s="69"/>
      <c r="K60" s="69"/>
      <c r="L60" s="69"/>
      <c r="M60" s="69"/>
      <c r="N60" s="69"/>
      <c r="O60" s="78"/>
      <c r="X60" s="58"/>
      <c r="Y60" s="58"/>
    </row>
    <row r="61" spans="1:25" ht="13.8">
      <c r="A61" s="71">
        <v>15</v>
      </c>
      <c r="B61" s="53" t="s">
        <v>52</v>
      </c>
      <c r="C61" s="45" t="s">
        <v>12</v>
      </c>
      <c r="D61" s="51">
        <f>IF(D$4="Barry A",$X61,IF(D$4="Barry B",$Y61,""))</f>
        <v>0</v>
      </c>
      <c r="E61" s="51" t="str">
        <f t="shared" ref="E61:I61" si="67">IF(E$4="Barry A",$X61,IF(E$4="Barry B",$Y61,""))</f>
        <v/>
      </c>
      <c r="F61" s="51">
        <f t="shared" si="67"/>
        <v>0</v>
      </c>
      <c r="G61" s="51" t="str">
        <f t="shared" si="67"/>
        <v/>
      </c>
      <c r="H61" s="51" t="str">
        <f t="shared" si="67"/>
        <v/>
      </c>
      <c r="I61" s="51" t="str">
        <f t="shared" si="67"/>
        <v/>
      </c>
      <c r="J61" s="74">
        <f t="shared" ref="J61:O61" si="68">SUM(D64)</f>
        <v>0</v>
      </c>
      <c r="K61" s="74">
        <f t="shared" si="68"/>
        <v>4</v>
      </c>
      <c r="L61" s="74">
        <f t="shared" si="68"/>
        <v>3</v>
      </c>
      <c r="M61" s="74">
        <f t="shared" si="68"/>
        <v>6</v>
      </c>
      <c r="N61" s="74">
        <f t="shared" si="68"/>
        <v>5</v>
      </c>
      <c r="O61" s="75">
        <f t="shared" si="68"/>
        <v>0</v>
      </c>
      <c r="X61" s="58"/>
      <c r="Y61" s="58"/>
    </row>
    <row r="62" spans="1:25" ht="13.8">
      <c r="A62" s="72"/>
      <c r="B62" s="54" t="s">
        <v>40</v>
      </c>
      <c r="C62" s="46" t="s">
        <v>13</v>
      </c>
      <c r="D62" s="22"/>
      <c r="E62" s="22">
        <v>2.1827546296296295E-3</v>
      </c>
      <c r="F62" s="22">
        <v>2.2454861111111109E-3</v>
      </c>
      <c r="G62" s="22">
        <v>1.8120370370370371E-3</v>
      </c>
      <c r="H62" s="22">
        <v>2.0113425925925928E-3</v>
      </c>
      <c r="I62" s="22"/>
      <c r="J62" s="67"/>
      <c r="K62" s="67"/>
      <c r="L62" s="67"/>
      <c r="M62" s="67"/>
      <c r="N62" s="67"/>
      <c r="O62" s="76"/>
      <c r="Q62" s="37" t="e">
        <f>MAX(#REF!,D62)-MIN(#REF!,D62)</f>
        <v>#REF!</v>
      </c>
      <c r="R62" s="37" t="e">
        <f>MAX(#REF!,#REF!)-MIN(#REF!,#REF!)</f>
        <v>#REF!</v>
      </c>
      <c r="S62" s="37" t="e">
        <f>MAX(#REF!,#REF!)-MIN(#REF!,#REF!)</f>
        <v>#REF!</v>
      </c>
      <c r="T62" s="37" t="e">
        <f>MAX(#REF!,#REF!)-MIN(#REF!,#REF!)</f>
        <v>#REF!</v>
      </c>
      <c r="U62" s="37" t="e">
        <f>MAX(#REF!,#REF!)-MIN(#REF!,#REF!)</f>
        <v>#REF!</v>
      </c>
      <c r="X62" s="58"/>
      <c r="Y62" s="58"/>
    </row>
    <row r="63" spans="1:25" ht="13.8">
      <c r="A63" s="72"/>
      <c r="B63" s="54" t="s">
        <v>6</v>
      </c>
      <c r="C63" s="46" t="s">
        <v>14</v>
      </c>
      <c r="D63" s="12" t="str">
        <f>IF(ISERROR(RANK(D62,$D62:$I62,-1)),"-",RANK(D62,$D62:$I62,-1))</f>
        <v>-</v>
      </c>
      <c r="E63" s="12">
        <f t="shared" ref="E63:I63" si="69">IF(ISERROR(RANK(E62,$D62:$I62,-1)),"-",RANK(E62,$D62:$I62,-1))</f>
        <v>3</v>
      </c>
      <c r="F63" s="12">
        <f t="shared" si="69"/>
        <v>4</v>
      </c>
      <c r="G63" s="12">
        <f t="shared" si="69"/>
        <v>1</v>
      </c>
      <c r="H63" s="12">
        <f t="shared" si="69"/>
        <v>2</v>
      </c>
      <c r="I63" s="12" t="str">
        <f t="shared" si="69"/>
        <v>-</v>
      </c>
      <c r="J63" s="67">
        <f t="shared" ref="J63:O63" si="70">SUM(J61+J59)</f>
        <v>0</v>
      </c>
      <c r="K63" s="67">
        <f t="shared" si="70"/>
        <v>68</v>
      </c>
      <c r="L63" s="67">
        <f t="shared" si="70"/>
        <v>50</v>
      </c>
      <c r="M63" s="67">
        <f t="shared" si="70"/>
        <v>68</v>
      </c>
      <c r="N63" s="67">
        <f t="shared" si="70"/>
        <v>68</v>
      </c>
      <c r="O63" s="77">
        <f t="shared" si="70"/>
        <v>0</v>
      </c>
      <c r="X63" s="58"/>
      <c r="Y63" s="58"/>
    </row>
    <row r="64" spans="1:25" ht="14.4" thickBot="1">
      <c r="A64" s="73"/>
      <c r="B64" s="10"/>
      <c r="C64" s="47" t="s">
        <v>15</v>
      </c>
      <c r="D64" s="9">
        <f t="shared" ref="D64:I64" si="71">IF(D63=1,6,IF(D63=2,5,IF(D63=3,4,IF(D63=4,3,IF(D63=5,2,IF(D63=6,1,0))))))</f>
        <v>0</v>
      </c>
      <c r="E64" s="9">
        <f t="shared" si="71"/>
        <v>4</v>
      </c>
      <c r="F64" s="9">
        <f t="shared" si="71"/>
        <v>3</v>
      </c>
      <c r="G64" s="9">
        <f t="shared" si="71"/>
        <v>6</v>
      </c>
      <c r="H64" s="9">
        <f t="shared" si="71"/>
        <v>5</v>
      </c>
      <c r="I64" s="9">
        <f t="shared" si="71"/>
        <v>0</v>
      </c>
      <c r="J64" s="69"/>
      <c r="K64" s="69"/>
      <c r="L64" s="69"/>
      <c r="M64" s="69"/>
      <c r="N64" s="69"/>
      <c r="O64" s="78"/>
      <c r="X64" s="58"/>
      <c r="Y64" s="58"/>
    </row>
    <row r="65" spans="1:25" ht="13.8">
      <c r="A65" s="71">
        <v>16</v>
      </c>
      <c r="B65" s="53" t="s">
        <v>57</v>
      </c>
      <c r="C65" s="45" t="s">
        <v>12</v>
      </c>
      <c r="D65" s="51">
        <f>IF(D$4="Barry A",$X65,IF(D$4="Barry B",$Y65,""))</f>
        <v>0</v>
      </c>
      <c r="E65" s="51" t="str">
        <f t="shared" ref="E65:I65" si="72">IF(E$4="Barry A",$X65,IF(E$4="Barry B",$Y65,""))</f>
        <v/>
      </c>
      <c r="F65" s="51">
        <f t="shared" si="72"/>
        <v>0</v>
      </c>
      <c r="G65" s="51" t="str">
        <f t="shared" si="72"/>
        <v/>
      </c>
      <c r="H65" s="51" t="str">
        <f t="shared" si="72"/>
        <v/>
      </c>
      <c r="I65" s="51" t="str">
        <f t="shared" si="72"/>
        <v/>
      </c>
      <c r="J65" s="74">
        <f t="shared" ref="J65:O65" si="73">SUM(D68)</f>
        <v>0</v>
      </c>
      <c r="K65" s="74">
        <f t="shared" si="73"/>
        <v>6</v>
      </c>
      <c r="L65" s="74">
        <f t="shared" si="73"/>
        <v>3</v>
      </c>
      <c r="M65" s="74">
        <f t="shared" si="73"/>
        <v>4</v>
      </c>
      <c r="N65" s="74">
        <f t="shared" si="73"/>
        <v>5</v>
      </c>
      <c r="O65" s="75">
        <f t="shared" si="73"/>
        <v>0</v>
      </c>
      <c r="X65" s="58"/>
      <c r="Y65" s="58"/>
    </row>
    <row r="66" spans="1:25" ht="13.8">
      <c r="A66" s="72"/>
      <c r="B66" s="54" t="s">
        <v>40</v>
      </c>
      <c r="C66" s="46" t="s">
        <v>13</v>
      </c>
      <c r="D66" s="22"/>
      <c r="E66" s="22">
        <v>1.6113425925925924E-3</v>
      </c>
      <c r="F66" s="22">
        <v>1.7335648148148147E-3</v>
      </c>
      <c r="G66" s="22">
        <v>1.6959490740740739E-3</v>
      </c>
      <c r="H66" s="22">
        <v>1.6122685185185187E-3</v>
      </c>
      <c r="I66" s="22"/>
      <c r="J66" s="67"/>
      <c r="K66" s="67"/>
      <c r="L66" s="67"/>
      <c r="M66" s="67"/>
      <c r="N66" s="67"/>
      <c r="O66" s="76"/>
      <c r="Q66" s="37">
        <f>MAX($E62,D66)-MIN($E62,D66)</f>
        <v>0</v>
      </c>
      <c r="R66" s="37">
        <f>MAX($E62,F62)-MIN($E62,F62)</f>
        <v>6.2731481481481319E-5</v>
      </c>
      <c r="S66" s="37">
        <f>MAX($E62,G62)-MIN($E62,G62)</f>
        <v>3.7071759259259241E-4</v>
      </c>
      <c r="T66" s="37">
        <f>MAX($E62,H62)-MIN($E62,H62)</f>
        <v>1.7141203703703676E-4</v>
      </c>
      <c r="U66" s="37">
        <f>MAX($E62,I62)-MIN($E62,I62)</f>
        <v>0</v>
      </c>
      <c r="X66" s="58"/>
      <c r="Y66" s="58"/>
    </row>
    <row r="67" spans="1:25" ht="13.8">
      <c r="A67" s="72"/>
      <c r="B67" s="54" t="s">
        <v>6</v>
      </c>
      <c r="C67" s="46" t="s">
        <v>14</v>
      </c>
      <c r="D67" s="12" t="str">
        <f t="shared" ref="D67" si="74">IF(ISERROR(RANK(D66,$D66:$I66,-1)),"-",RANK(D66,$D66:$I66,-1))</f>
        <v>-</v>
      </c>
      <c r="E67" s="12">
        <f t="shared" ref="E67:I67" si="75">IF(ISERROR(RANK(E66,$D66:$I66,-1)),"-",RANK(E66,$D66:$I66,-1))</f>
        <v>1</v>
      </c>
      <c r="F67" s="12">
        <f t="shared" si="75"/>
        <v>4</v>
      </c>
      <c r="G67" s="12">
        <f t="shared" si="75"/>
        <v>3</v>
      </c>
      <c r="H67" s="12">
        <f t="shared" si="75"/>
        <v>2</v>
      </c>
      <c r="I67" s="12" t="str">
        <f t="shared" si="75"/>
        <v>-</v>
      </c>
      <c r="J67" s="67">
        <f t="shared" ref="J67:O67" si="76">SUM(J65+J63)</f>
        <v>0</v>
      </c>
      <c r="K67" s="67">
        <f t="shared" si="76"/>
        <v>74</v>
      </c>
      <c r="L67" s="67">
        <f t="shared" si="76"/>
        <v>53</v>
      </c>
      <c r="M67" s="67">
        <f t="shared" si="76"/>
        <v>72</v>
      </c>
      <c r="N67" s="67">
        <f t="shared" si="76"/>
        <v>73</v>
      </c>
      <c r="O67" s="77">
        <f t="shared" si="76"/>
        <v>0</v>
      </c>
      <c r="X67" s="58"/>
      <c r="Y67" s="58"/>
    </row>
    <row r="68" spans="1:25" ht="14.4" thickBot="1">
      <c r="A68" s="73"/>
      <c r="B68" s="10"/>
      <c r="C68" s="47" t="s">
        <v>15</v>
      </c>
      <c r="D68" s="9">
        <f t="shared" ref="D68:I68" si="77">IF(D67=1,6,IF(D67=2,5,IF(D67=3,4,IF(D67=4,3,IF(D67=5,2,IF(D67=6,1,0))))))</f>
        <v>0</v>
      </c>
      <c r="E68" s="9">
        <f t="shared" si="77"/>
        <v>6</v>
      </c>
      <c r="F68" s="9">
        <f t="shared" si="77"/>
        <v>3</v>
      </c>
      <c r="G68" s="9">
        <f t="shared" si="77"/>
        <v>4</v>
      </c>
      <c r="H68" s="9">
        <f t="shared" si="77"/>
        <v>5</v>
      </c>
      <c r="I68" s="9">
        <f t="shared" si="77"/>
        <v>0</v>
      </c>
      <c r="J68" s="69"/>
      <c r="K68" s="69"/>
      <c r="L68" s="69"/>
      <c r="M68" s="69"/>
      <c r="N68" s="69"/>
      <c r="O68" s="78"/>
      <c r="X68" s="58"/>
      <c r="Y68" s="58"/>
    </row>
    <row r="69" spans="1:25" ht="13.8">
      <c r="A69" s="71">
        <v>17</v>
      </c>
      <c r="B69" s="53" t="s">
        <v>45</v>
      </c>
      <c r="C69" s="45" t="s">
        <v>12</v>
      </c>
      <c r="D69" s="51">
        <f>IF(D$4="Barry A",$X69,IF(D$4="Barry B",$Y69,""))</f>
        <v>0</v>
      </c>
      <c r="E69" s="51" t="str">
        <f t="shared" ref="E69:I69" si="78">IF(E$4="Barry A",$X69,IF(E$4="Barry B",$Y69,""))</f>
        <v/>
      </c>
      <c r="F69" s="51">
        <f t="shared" si="78"/>
        <v>0</v>
      </c>
      <c r="G69" s="51" t="str">
        <f t="shared" si="78"/>
        <v/>
      </c>
      <c r="H69" s="51" t="str">
        <f t="shared" si="78"/>
        <v/>
      </c>
      <c r="I69" s="51" t="str">
        <f t="shared" si="78"/>
        <v/>
      </c>
      <c r="J69" s="74">
        <f t="shared" ref="J69:O69" si="79">SUM(D72)</f>
        <v>0</v>
      </c>
      <c r="K69" s="74">
        <f t="shared" si="79"/>
        <v>3</v>
      </c>
      <c r="L69" s="74">
        <f t="shared" si="79"/>
        <v>4</v>
      </c>
      <c r="M69" s="74">
        <f t="shared" si="79"/>
        <v>5</v>
      </c>
      <c r="N69" s="74">
        <f t="shared" si="79"/>
        <v>6</v>
      </c>
      <c r="O69" s="75">
        <f t="shared" si="79"/>
        <v>0</v>
      </c>
      <c r="X69" s="58"/>
      <c r="Y69" s="58"/>
    </row>
    <row r="70" spans="1:25" ht="13.8">
      <c r="A70" s="72"/>
      <c r="B70" s="54" t="s">
        <v>36</v>
      </c>
      <c r="C70" s="46" t="s">
        <v>13</v>
      </c>
      <c r="D70" s="22"/>
      <c r="E70" s="22">
        <v>6.876157407407407E-4</v>
      </c>
      <c r="F70" s="22">
        <v>6.7384259259259253E-4</v>
      </c>
      <c r="G70" s="22">
        <v>6.0289351851851856E-4</v>
      </c>
      <c r="H70" s="22">
        <v>5.8425925925925919E-4</v>
      </c>
      <c r="I70" s="22"/>
      <c r="J70" s="67"/>
      <c r="K70" s="67"/>
      <c r="L70" s="67"/>
      <c r="M70" s="67"/>
      <c r="N70" s="67"/>
      <c r="O70" s="76"/>
      <c r="Q70" s="37">
        <f>MAX($E70,D70)-MIN($E70,D70)</f>
        <v>0</v>
      </c>
      <c r="R70" s="37">
        <f>MAX($E70,F70)-MIN($E70,F70)</f>
        <v>1.3773148148148173E-5</v>
      </c>
      <c r="S70" s="37">
        <f>MAX($E70,G70)-MIN($E70,G70)</f>
        <v>8.4722222222222143E-5</v>
      </c>
      <c r="T70" s="37">
        <f>MAX($E70,H70)-MIN($E70,H70)</f>
        <v>1.0335648148148151E-4</v>
      </c>
      <c r="U70" s="37">
        <f>MAX($E70,I70)-MIN($E70,I70)</f>
        <v>0</v>
      </c>
      <c r="X70" s="58"/>
      <c r="Y70" s="58"/>
    </row>
    <row r="71" spans="1:25" ht="13.8">
      <c r="A71" s="72"/>
      <c r="B71" s="54"/>
      <c r="C71" s="46" t="s">
        <v>14</v>
      </c>
      <c r="D71" s="12" t="str">
        <f t="shared" ref="D71:I71" si="80">IF(ISERROR(RANK(D70,$D70:$I70,-1)),"-",RANK(D70,$D70:$I70,-1))</f>
        <v>-</v>
      </c>
      <c r="E71" s="12">
        <f t="shared" si="80"/>
        <v>4</v>
      </c>
      <c r="F71" s="12">
        <f t="shared" si="80"/>
        <v>3</v>
      </c>
      <c r="G71" s="12">
        <f t="shared" si="80"/>
        <v>2</v>
      </c>
      <c r="H71" s="12">
        <f t="shared" si="80"/>
        <v>1</v>
      </c>
      <c r="I71" s="12" t="str">
        <f t="shared" si="80"/>
        <v>-</v>
      </c>
      <c r="J71" s="67">
        <f t="shared" ref="J71:O71" si="81">SUM(J69+J67)</f>
        <v>0</v>
      </c>
      <c r="K71" s="67">
        <f t="shared" si="81"/>
        <v>77</v>
      </c>
      <c r="L71" s="67">
        <f t="shared" si="81"/>
        <v>57</v>
      </c>
      <c r="M71" s="67">
        <f t="shared" si="81"/>
        <v>77</v>
      </c>
      <c r="N71" s="67">
        <f t="shared" si="81"/>
        <v>79</v>
      </c>
      <c r="O71" s="77">
        <f t="shared" si="81"/>
        <v>0</v>
      </c>
      <c r="X71" s="58"/>
      <c r="Y71" s="58"/>
    </row>
    <row r="72" spans="1:25" ht="14.4" thickBot="1">
      <c r="A72" s="73"/>
      <c r="B72" s="10"/>
      <c r="C72" s="47" t="s">
        <v>15</v>
      </c>
      <c r="D72" s="9">
        <f t="shared" ref="D72:I72" si="82">IF(D71=1,6,IF(D71=2,5,IF(D71=3,4,IF(D71=4,3,IF(D71=5,2,IF(D71=6,1,0))))))</f>
        <v>0</v>
      </c>
      <c r="E72" s="9">
        <f t="shared" si="82"/>
        <v>3</v>
      </c>
      <c r="F72" s="9">
        <f t="shared" si="82"/>
        <v>4</v>
      </c>
      <c r="G72" s="9">
        <f t="shared" si="82"/>
        <v>5</v>
      </c>
      <c r="H72" s="9">
        <f t="shared" si="82"/>
        <v>6</v>
      </c>
      <c r="I72" s="9">
        <f t="shared" si="82"/>
        <v>0</v>
      </c>
      <c r="J72" s="69"/>
      <c r="K72" s="69"/>
      <c r="L72" s="69"/>
      <c r="M72" s="69"/>
      <c r="N72" s="69"/>
      <c r="O72" s="78"/>
      <c r="X72" s="58"/>
      <c r="Y72" s="58"/>
    </row>
    <row r="73" spans="1:25" ht="13.8">
      <c r="A73" s="71">
        <v>18</v>
      </c>
      <c r="B73" s="53" t="s">
        <v>46</v>
      </c>
      <c r="C73" s="45" t="s">
        <v>12</v>
      </c>
      <c r="D73" s="51">
        <f>IF(D$4="Barry A",$X73,IF(D$4="Barry B",$Y73,""))</f>
        <v>0</v>
      </c>
      <c r="E73" s="51" t="str">
        <f t="shared" ref="E73:I73" si="83">IF(E$4="Barry A",$X73,IF(E$4="Barry B",$Y73,""))</f>
        <v/>
      </c>
      <c r="F73" s="51">
        <f t="shared" si="83"/>
        <v>0</v>
      </c>
      <c r="G73" s="51" t="str">
        <f t="shared" si="83"/>
        <v/>
      </c>
      <c r="H73" s="51" t="str">
        <f t="shared" si="83"/>
        <v/>
      </c>
      <c r="I73" s="51" t="str">
        <f t="shared" si="83"/>
        <v/>
      </c>
      <c r="J73" s="74">
        <f t="shared" ref="J73:O73" si="84">SUM(D76)</f>
        <v>0</v>
      </c>
      <c r="K73" s="74">
        <f t="shared" si="84"/>
        <v>6</v>
      </c>
      <c r="L73" s="74">
        <f t="shared" si="84"/>
        <v>3</v>
      </c>
      <c r="M73" s="74">
        <f t="shared" si="84"/>
        <v>4</v>
      </c>
      <c r="N73" s="74">
        <f t="shared" si="84"/>
        <v>5</v>
      </c>
      <c r="O73" s="75">
        <f t="shared" si="84"/>
        <v>0</v>
      </c>
      <c r="X73" s="58"/>
      <c r="Y73" s="58"/>
    </row>
    <row r="74" spans="1:25" ht="13.8">
      <c r="A74" s="72"/>
      <c r="B74" s="54" t="s">
        <v>36</v>
      </c>
      <c r="C74" s="46" t="s">
        <v>13</v>
      </c>
      <c r="D74" s="22"/>
      <c r="E74" s="22">
        <v>5.4861111111111104E-4</v>
      </c>
      <c r="F74" s="22">
        <v>6.766203703703704E-4</v>
      </c>
      <c r="G74" s="22">
        <v>6.0682870370370372E-4</v>
      </c>
      <c r="H74" s="22">
        <v>5.8472222222222226E-4</v>
      </c>
      <c r="I74" s="22"/>
      <c r="J74" s="67"/>
      <c r="K74" s="67"/>
      <c r="L74" s="67"/>
      <c r="M74" s="67"/>
      <c r="N74" s="67"/>
      <c r="O74" s="76"/>
      <c r="Q74" s="37">
        <f>MAX($E74,D74)-MIN($E74,D74)</f>
        <v>0</v>
      </c>
      <c r="R74" s="37">
        <f>MAX($E74,F74)-MIN($E74,F74)</f>
        <v>1.2800925925925935E-4</v>
      </c>
      <c r="S74" s="37">
        <f>MAX($E74,G74)-MIN($E74,G74)</f>
        <v>5.8217592592592674E-5</v>
      </c>
      <c r="T74" s="37">
        <f>MAX($E74,H74)-MIN($E74,H74)</f>
        <v>3.6111111111111218E-5</v>
      </c>
      <c r="U74" s="37">
        <f>MAX($E74,I74)-MIN($E74,I74)</f>
        <v>0</v>
      </c>
      <c r="X74" s="58"/>
      <c r="Y74" s="58"/>
    </row>
    <row r="75" spans="1:25" ht="13.8">
      <c r="A75" s="72"/>
      <c r="B75" s="54"/>
      <c r="C75" s="46" t="s">
        <v>14</v>
      </c>
      <c r="D75" s="12" t="str">
        <f t="shared" ref="D75:I75" si="85">IF(ISERROR(RANK(D74,$D74:$I74,-1)),"-",RANK(D74,$D74:$I74,-1))</f>
        <v>-</v>
      </c>
      <c r="E75" s="12">
        <f t="shared" si="85"/>
        <v>1</v>
      </c>
      <c r="F75" s="12">
        <f t="shared" si="85"/>
        <v>4</v>
      </c>
      <c r="G75" s="12">
        <f t="shared" si="85"/>
        <v>3</v>
      </c>
      <c r="H75" s="12">
        <f t="shared" si="85"/>
        <v>2</v>
      </c>
      <c r="I75" s="12" t="str">
        <f t="shared" si="85"/>
        <v>-</v>
      </c>
      <c r="J75" s="67">
        <f t="shared" ref="J75:O75" si="86">SUM(J73+J71)</f>
        <v>0</v>
      </c>
      <c r="K75" s="67">
        <f t="shared" si="86"/>
        <v>83</v>
      </c>
      <c r="L75" s="67">
        <f t="shared" si="86"/>
        <v>60</v>
      </c>
      <c r="M75" s="67">
        <f t="shared" si="86"/>
        <v>81</v>
      </c>
      <c r="N75" s="67">
        <f t="shared" si="86"/>
        <v>84</v>
      </c>
      <c r="O75" s="77">
        <f t="shared" si="86"/>
        <v>0</v>
      </c>
      <c r="X75" s="58"/>
      <c r="Y75" s="58"/>
    </row>
    <row r="76" spans="1:25" ht="14.4" thickBot="1">
      <c r="A76" s="73"/>
      <c r="B76" s="10"/>
      <c r="C76" s="47" t="s">
        <v>15</v>
      </c>
      <c r="D76" s="9">
        <f t="shared" ref="D76:I76" si="87">IF(D75=1,6,IF(D75=2,5,IF(D75=3,4,IF(D75=4,3,IF(D75=5,2,IF(D75=6,1,0))))))</f>
        <v>0</v>
      </c>
      <c r="E76" s="9">
        <f t="shared" si="87"/>
        <v>6</v>
      </c>
      <c r="F76" s="9">
        <f t="shared" si="87"/>
        <v>3</v>
      </c>
      <c r="G76" s="9">
        <f t="shared" si="87"/>
        <v>4</v>
      </c>
      <c r="H76" s="9">
        <f t="shared" si="87"/>
        <v>5</v>
      </c>
      <c r="I76" s="9">
        <f t="shared" si="87"/>
        <v>0</v>
      </c>
      <c r="J76" s="69"/>
      <c r="K76" s="69"/>
      <c r="L76" s="69"/>
      <c r="M76" s="69"/>
      <c r="N76" s="69"/>
      <c r="O76" s="78"/>
      <c r="X76" s="58"/>
      <c r="Y76" s="58"/>
    </row>
    <row r="77" spans="1:25" ht="13.8">
      <c r="A77" s="71">
        <v>19</v>
      </c>
      <c r="B77" s="53" t="s">
        <v>49</v>
      </c>
      <c r="C77" s="45" t="s">
        <v>12</v>
      </c>
      <c r="D77" s="51">
        <f>IF(D$4="Barry A",$X77,IF(D$4="Barry B",$Y77,""))</f>
        <v>0</v>
      </c>
      <c r="E77" s="51" t="str">
        <f t="shared" ref="E77:I77" si="88">IF(E$4="Barry A",$X77,IF(E$4="Barry B",$Y77,""))</f>
        <v/>
      </c>
      <c r="F77" s="51">
        <f t="shared" si="88"/>
        <v>0</v>
      </c>
      <c r="G77" s="51" t="str">
        <f t="shared" si="88"/>
        <v/>
      </c>
      <c r="H77" s="51" t="str">
        <f t="shared" si="88"/>
        <v/>
      </c>
      <c r="I77" s="51" t="str">
        <f t="shared" si="88"/>
        <v/>
      </c>
      <c r="J77" s="74">
        <f t="shared" ref="J77:O77" si="89">SUM(D80)</f>
        <v>0</v>
      </c>
      <c r="K77" s="74">
        <f t="shared" si="89"/>
        <v>4</v>
      </c>
      <c r="L77" s="74">
        <f t="shared" si="89"/>
        <v>5</v>
      </c>
      <c r="M77" s="74">
        <f t="shared" si="89"/>
        <v>3</v>
      </c>
      <c r="N77" s="74">
        <f t="shared" si="89"/>
        <v>6</v>
      </c>
      <c r="O77" s="75">
        <f t="shared" si="89"/>
        <v>0</v>
      </c>
      <c r="X77" s="58"/>
      <c r="Y77" s="58"/>
    </row>
    <row r="78" spans="1:25" ht="13.8">
      <c r="A78" s="72"/>
      <c r="B78" s="54" t="s">
        <v>37</v>
      </c>
      <c r="C78" s="46" t="s">
        <v>13</v>
      </c>
      <c r="D78" s="22">
        <v>1.0208333333333334E-3</v>
      </c>
      <c r="E78" s="22">
        <v>6.7129629629629625E-4</v>
      </c>
      <c r="F78" s="22">
        <v>6.6944444444444441E-4</v>
      </c>
      <c r="G78" s="22">
        <v>7.4363425925925931E-4</v>
      </c>
      <c r="H78" s="22">
        <v>5.3703703703703704E-4</v>
      </c>
      <c r="I78" s="22"/>
      <c r="J78" s="67"/>
      <c r="K78" s="67"/>
      <c r="L78" s="67"/>
      <c r="M78" s="67"/>
      <c r="N78" s="67"/>
      <c r="O78" s="76"/>
      <c r="Q78" s="37">
        <f>MAX($E78,D78)-MIN($E78,D78)</f>
        <v>3.495370370370372E-4</v>
      </c>
      <c r="R78" s="37">
        <f>MAX($E78,F78)-MIN($E78,F78)</f>
        <v>1.8518518518518406E-6</v>
      </c>
      <c r="S78" s="37">
        <f>MAX($E78,G78)-MIN($E78,G78)</f>
        <v>7.2337962962963067E-5</v>
      </c>
      <c r="T78" s="37">
        <f>MAX($E78,H78)-MIN($E78,H78)</f>
        <v>1.3425925925925921E-4</v>
      </c>
      <c r="U78" s="37">
        <f>MAX($E78,I78)-MIN($E78,I78)</f>
        <v>0</v>
      </c>
      <c r="X78" s="58"/>
      <c r="Y78" s="58"/>
    </row>
    <row r="79" spans="1:25" ht="13.8">
      <c r="A79" s="72"/>
      <c r="B79" s="54"/>
      <c r="C79" s="46" t="s">
        <v>14</v>
      </c>
      <c r="D79" s="12">
        <f t="shared" ref="D79:I79" si="90">IF(ISERROR(RANK(D78,$D78:$I78,-1)),"-",RANK(D78,$D78:$I78,-1))</f>
        <v>5</v>
      </c>
      <c r="E79" s="12">
        <f t="shared" si="90"/>
        <v>3</v>
      </c>
      <c r="F79" s="12">
        <f t="shared" si="90"/>
        <v>2</v>
      </c>
      <c r="G79" s="12">
        <f t="shared" si="90"/>
        <v>4</v>
      </c>
      <c r="H79" s="12">
        <f t="shared" si="90"/>
        <v>1</v>
      </c>
      <c r="I79" s="12" t="str">
        <f t="shared" si="90"/>
        <v>-</v>
      </c>
      <c r="J79" s="67">
        <f t="shared" ref="J79:O79" si="91">SUM(J77+J75)</f>
        <v>0</v>
      </c>
      <c r="K79" s="67">
        <f t="shared" si="91"/>
        <v>87</v>
      </c>
      <c r="L79" s="67">
        <f t="shared" si="91"/>
        <v>65</v>
      </c>
      <c r="M79" s="67">
        <f t="shared" si="91"/>
        <v>84</v>
      </c>
      <c r="N79" s="67">
        <f t="shared" si="91"/>
        <v>90</v>
      </c>
      <c r="O79" s="77">
        <f t="shared" si="91"/>
        <v>0</v>
      </c>
      <c r="X79" s="58"/>
      <c r="Y79" s="58"/>
    </row>
    <row r="80" spans="1:25" ht="14.4" thickBot="1">
      <c r="A80" s="73"/>
      <c r="B80" s="10"/>
      <c r="C80" s="47" t="s">
        <v>15</v>
      </c>
      <c r="D80" s="9">
        <v>0</v>
      </c>
      <c r="E80" s="9">
        <f t="shared" ref="D80:I80" si="92">IF(E79=1,6,IF(E79=2,5,IF(E79=3,4,IF(E79=4,3,IF(E79=5,2,IF(E79=6,1,0))))))</f>
        <v>4</v>
      </c>
      <c r="F80" s="9">
        <f t="shared" si="92"/>
        <v>5</v>
      </c>
      <c r="G80" s="9">
        <f t="shared" si="92"/>
        <v>3</v>
      </c>
      <c r="H80" s="9">
        <f t="shared" si="92"/>
        <v>6</v>
      </c>
      <c r="I80" s="9">
        <f t="shared" si="92"/>
        <v>0</v>
      </c>
      <c r="J80" s="69"/>
      <c r="K80" s="69"/>
      <c r="L80" s="69"/>
      <c r="M80" s="69"/>
      <c r="N80" s="69"/>
      <c r="O80" s="78"/>
      <c r="X80" s="58"/>
      <c r="Y80" s="58"/>
    </row>
    <row r="81" spans="1:25" ht="13.8">
      <c r="A81" s="71">
        <v>20</v>
      </c>
      <c r="B81" s="53" t="s">
        <v>50</v>
      </c>
      <c r="C81" s="45" t="s">
        <v>12</v>
      </c>
      <c r="D81" s="51">
        <f>IF(D$4="Barry A",$X81,IF(D$4="Barry B",$Y81,""))</f>
        <v>0</v>
      </c>
      <c r="E81" s="51" t="str">
        <f t="shared" ref="E81:I81" si="93">IF(E$4="Barry A",$X81,IF(E$4="Barry B",$Y81,""))</f>
        <v/>
      </c>
      <c r="F81" s="51">
        <f t="shared" si="93"/>
        <v>0</v>
      </c>
      <c r="G81" s="51" t="str">
        <f t="shared" si="93"/>
        <v/>
      </c>
      <c r="H81" s="51" t="str">
        <f t="shared" si="93"/>
        <v/>
      </c>
      <c r="I81" s="51" t="str">
        <f t="shared" si="93"/>
        <v/>
      </c>
      <c r="J81" s="74">
        <f t="shared" ref="J81:O81" si="94">SUM(D84)</f>
        <v>0</v>
      </c>
      <c r="K81" s="74">
        <f t="shared" si="94"/>
        <v>6</v>
      </c>
      <c r="L81" s="74">
        <f t="shared" si="94"/>
        <v>4</v>
      </c>
      <c r="M81" s="74">
        <f t="shared" si="94"/>
        <v>3</v>
      </c>
      <c r="N81" s="74">
        <f t="shared" si="94"/>
        <v>5</v>
      </c>
      <c r="O81" s="75">
        <f t="shared" si="94"/>
        <v>0</v>
      </c>
      <c r="X81" s="58"/>
      <c r="Y81" s="58"/>
    </row>
    <row r="82" spans="1:25" ht="13.8">
      <c r="A82" s="72"/>
      <c r="B82" s="54" t="s">
        <v>37</v>
      </c>
      <c r="C82" s="46" t="s">
        <v>13</v>
      </c>
      <c r="D82" s="22">
        <v>7.256944444444445E-4</v>
      </c>
      <c r="E82" s="22">
        <v>5.0659722222222219E-4</v>
      </c>
      <c r="F82" s="22">
        <v>6.8333333333333343E-4</v>
      </c>
      <c r="G82" s="22">
        <v>7.5729166666666664E-4</v>
      </c>
      <c r="H82" s="22">
        <v>5.6423611111111117E-4</v>
      </c>
      <c r="I82" s="22"/>
      <c r="J82" s="67"/>
      <c r="K82" s="67"/>
      <c r="L82" s="67"/>
      <c r="M82" s="67"/>
      <c r="N82" s="67"/>
      <c r="O82" s="76"/>
      <c r="Q82" s="37">
        <f>MAX($E82,D82)-MIN($E82,D82)</f>
        <v>2.1909722222222231E-4</v>
      </c>
      <c r="R82" s="37">
        <f>MAX($E82,F82)-MIN($E82,F82)</f>
        <v>1.7673611111111123E-4</v>
      </c>
      <c r="S82" s="37">
        <f>MAX($E82,G82)-MIN($E82,G82)</f>
        <v>2.5069444444444445E-4</v>
      </c>
      <c r="T82" s="37">
        <f>MAX($E82,H82)-MIN($E82,H82)</f>
        <v>5.7638888888888974E-5</v>
      </c>
      <c r="U82" s="37">
        <f>MAX($E82,I82)-MIN($E82,I82)</f>
        <v>0</v>
      </c>
      <c r="X82" s="58"/>
      <c r="Y82" s="58"/>
    </row>
    <row r="83" spans="1:25" ht="13.8">
      <c r="A83" s="72"/>
      <c r="B83" s="54"/>
      <c r="C83" s="46" t="s">
        <v>14</v>
      </c>
      <c r="D83" s="12">
        <f t="shared" ref="D83:I83" si="95">IF(ISERROR(RANK(D82,$D82:$I82,-1)),"-",RANK(D82,$D82:$I82,-1))</f>
        <v>4</v>
      </c>
      <c r="E83" s="12">
        <f t="shared" si="95"/>
        <v>1</v>
      </c>
      <c r="F83" s="12">
        <f t="shared" si="95"/>
        <v>3</v>
      </c>
      <c r="G83" s="12">
        <v>4</v>
      </c>
      <c r="H83" s="12">
        <f t="shared" si="95"/>
        <v>2</v>
      </c>
      <c r="I83" s="12" t="str">
        <f t="shared" si="95"/>
        <v>-</v>
      </c>
      <c r="J83" s="67">
        <f t="shared" ref="J83:O83" si="96">SUM(J81+J79)</f>
        <v>0</v>
      </c>
      <c r="K83" s="67">
        <f t="shared" si="96"/>
        <v>93</v>
      </c>
      <c r="L83" s="67">
        <f t="shared" si="96"/>
        <v>69</v>
      </c>
      <c r="M83" s="67">
        <f t="shared" si="96"/>
        <v>87</v>
      </c>
      <c r="N83" s="67">
        <f t="shared" si="96"/>
        <v>95</v>
      </c>
      <c r="O83" s="77">
        <f t="shared" si="96"/>
        <v>0</v>
      </c>
      <c r="X83" s="58"/>
      <c r="Y83" s="58"/>
    </row>
    <row r="84" spans="1:25" ht="14.4" thickBot="1">
      <c r="A84" s="73"/>
      <c r="B84" s="10"/>
      <c r="C84" s="47" t="s">
        <v>15</v>
      </c>
      <c r="D84" s="9">
        <v>0</v>
      </c>
      <c r="E84" s="9">
        <f t="shared" ref="D84:I84" si="97">IF(E83=1,6,IF(E83=2,5,IF(E83=3,4,IF(E83=4,3,IF(E83=5,2,IF(E83=6,1,0))))))</f>
        <v>6</v>
      </c>
      <c r="F84" s="9">
        <f t="shared" si="97"/>
        <v>4</v>
      </c>
      <c r="G84" s="9">
        <f t="shared" si="97"/>
        <v>3</v>
      </c>
      <c r="H84" s="9">
        <f t="shared" si="97"/>
        <v>5</v>
      </c>
      <c r="I84" s="9">
        <f t="shared" si="97"/>
        <v>0</v>
      </c>
      <c r="J84" s="69"/>
      <c r="K84" s="69"/>
      <c r="L84" s="69"/>
      <c r="M84" s="69"/>
      <c r="N84" s="69"/>
      <c r="O84" s="78"/>
      <c r="X84" s="58"/>
      <c r="Y84" s="58"/>
    </row>
    <row r="85" spans="1:25" ht="13.8">
      <c r="A85" s="71">
        <v>21</v>
      </c>
      <c r="B85" s="53" t="s">
        <v>55</v>
      </c>
      <c r="C85" s="45" t="s">
        <v>12</v>
      </c>
      <c r="D85" s="51">
        <f>IF(D$4="Barry A",$X85,IF(D$4="Barry B",$Y85,""))</f>
        <v>0</v>
      </c>
      <c r="E85" s="51" t="str">
        <f t="shared" ref="E85:I85" si="98">IF(E$4="Barry A",$X85,IF(E$4="Barry B",$Y85,""))</f>
        <v/>
      </c>
      <c r="F85" s="51">
        <f t="shared" si="98"/>
        <v>0</v>
      </c>
      <c r="G85" s="51" t="str">
        <f t="shared" si="98"/>
        <v/>
      </c>
      <c r="H85" s="51" t="str">
        <f t="shared" si="98"/>
        <v/>
      </c>
      <c r="I85" s="51" t="str">
        <f t="shared" si="98"/>
        <v/>
      </c>
      <c r="J85" s="74">
        <f t="shared" ref="J85:O85" si="99">SUM(D88)</f>
        <v>0</v>
      </c>
      <c r="K85" s="74">
        <f t="shared" si="99"/>
        <v>5</v>
      </c>
      <c r="L85" s="74">
        <f t="shared" si="99"/>
        <v>4</v>
      </c>
      <c r="M85" s="74">
        <f t="shared" si="99"/>
        <v>3</v>
      </c>
      <c r="N85" s="74">
        <f t="shared" si="99"/>
        <v>6</v>
      </c>
      <c r="O85" s="75">
        <f t="shared" si="99"/>
        <v>0</v>
      </c>
      <c r="X85" s="58"/>
      <c r="Y85" s="58"/>
    </row>
    <row r="86" spans="1:25" ht="13.8">
      <c r="A86" s="72"/>
      <c r="B86" s="54" t="s">
        <v>38</v>
      </c>
      <c r="C86" s="46" t="s">
        <v>13</v>
      </c>
      <c r="D86" s="22">
        <v>5.2974537037037042E-4</v>
      </c>
      <c r="E86" s="22">
        <v>3.6458333333333335E-4</v>
      </c>
      <c r="F86" s="22">
        <v>3.8715277777777777E-4</v>
      </c>
      <c r="G86" s="22">
        <v>4.094907407407407E-4</v>
      </c>
      <c r="H86" s="22">
        <v>3.5648148148148149E-4</v>
      </c>
      <c r="I86" s="22"/>
      <c r="J86" s="67"/>
      <c r="K86" s="67"/>
      <c r="L86" s="67"/>
      <c r="M86" s="67"/>
      <c r="N86" s="67"/>
      <c r="O86" s="76"/>
      <c r="Q86" s="37">
        <f>MAX($E86,D86)-MIN($E86,D86)</f>
        <v>1.6516203703703707E-4</v>
      </c>
      <c r="R86" s="37">
        <f>MAX($E86,F86)-MIN($E86,F86)</f>
        <v>2.2569444444444416E-5</v>
      </c>
      <c r="S86" s="37">
        <f>MAX($E86,G86)-MIN($E86,G86)</f>
        <v>4.4907407407407353E-5</v>
      </c>
      <c r="T86" s="37">
        <f>MAX($E86,H86)-MIN($E86,H86)</f>
        <v>8.101851851851857E-6</v>
      </c>
      <c r="U86" s="37">
        <f>MAX($E86,I86)-MIN($E86,I86)</f>
        <v>0</v>
      </c>
      <c r="X86" s="58"/>
      <c r="Y86" s="58"/>
    </row>
    <row r="87" spans="1:25" ht="13.8">
      <c r="A87" s="72"/>
      <c r="B87" s="54"/>
      <c r="C87" s="46" t="s">
        <v>14</v>
      </c>
      <c r="D87" s="12">
        <f t="shared" ref="D87:I87" si="100">IF(ISERROR(RANK(D86,$D86:$I86,-1)),"-",RANK(D86,$D86:$I86,-1))</f>
        <v>5</v>
      </c>
      <c r="E87" s="12">
        <f t="shared" si="100"/>
        <v>2</v>
      </c>
      <c r="F87" s="12">
        <f t="shared" si="100"/>
        <v>3</v>
      </c>
      <c r="G87" s="12">
        <f t="shared" si="100"/>
        <v>4</v>
      </c>
      <c r="H87" s="12">
        <f t="shared" si="100"/>
        <v>1</v>
      </c>
      <c r="I87" s="12" t="str">
        <f t="shared" si="100"/>
        <v>-</v>
      </c>
      <c r="J87" s="67">
        <f t="shared" ref="J87:O87" si="101">SUM(J85+J83)</f>
        <v>0</v>
      </c>
      <c r="K87" s="67">
        <f t="shared" si="101"/>
        <v>98</v>
      </c>
      <c r="L87" s="67">
        <f t="shared" si="101"/>
        <v>73</v>
      </c>
      <c r="M87" s="67">
        <f t="shared" si="101"/>
        <v>90</v>
      </c>
      <c r="N87" s="67">
        <f t="shared" si="101"/>
        <v>101</v>
      </c>
      <c r="O87" s="77">
        <f t="shared" si="101"/>
        <v>0</v>
      </c>
      <c r="X87" s="58"/>
      <c r="Y87" s="58"/>
    </row>
    <row r="88" spans="1:25" ht="14.4" thickBot="1">
      <c r="A88" s="73"/>
      <c r="B88" s="10"/>
      <c r="C88" s="47" t="s">
        <v>15</v>
      </c>
      <c r="D88" s="9">
        <v>0</v>
      </c>
      <c r="E88" s="9">
        <f t="shared" ref="D88:I88" si="102">IF(E87=1,6,IF(E87=2,5,IF(E87=3,4,IF(E87=4,3,IF(E87=5,2,IF(E87=6,1,0))))))</f>
        <v>5</v>
      </c>
      <c r="F88" s="9">
        <f t="shared" si="102"/>
        <v>4</v>
      </c>
      <c r="G88" s="9">
        <f t="shared" si="102"/>
        <v>3</v>
      </c>
      <c r="H88" s="9">
        <f t="shared" si="102"/>
        <v>6</v>
      </c>
      <c r="I88" s="9">
        <f t="shared" si="102"/>
        <v>0</v>
      </c>
      <c r="J88" s="69"/>
      <c r="K88" s="69"/>
      <c r="L88" s="69"/>
      <c r="M88" s="69"/>
      <c r="N88" s="69"/>
      <c r="O88" s="78"/>
      <c r="X88" s="58"/>
      <c r="Y88" s="58"/>
    </row>
    <row r="89" spans="1:25" ht="13.8">
      <c r="A89" s="71">
        <v>22</v>
      </c>
      <c r="B89" s="53" t="s">
        <v>54</v>
      </c>
      <c r="C89" s="45" t="s">
        <v>12</v>
      </c>
      <c r="D89" s="51">
        <f>IF(D$4="Barry A",$X89,IF(D$4="Barry B",$Y89,""))</f>
        <v>0</v>
      </c>
      <c r="E89" s="51" t="str">
        <f t="shared" ref="E89:I89" si="103">IF(E$4="Barry A",$X89,IF(E$4="Barry B",$Y89,""))</f>
        <v/>
      </c>
      <c r="F89" s="51">
        <f t="shared" si="103"/>
        <v>0</v>
      </c>
      <c r="G89" s="51" t="str">
        <f t="shared" si="103"/>
        <v/>
      </c>
      <c r="H89" s="51" t="str">
        <f t="shared" si="103"/>
        <v/>
      </c>
      <c r="I89" s="51" t="str">
        <f t="shared" si="103"/>
        <v/>
      </c>
      <c r="J89" s="74">
        <f t="shared" ref="J89:O89" si="104">SUM(D92)</f>
        <v>0</v>
      </c>
      <c r="K89" s="74">
        <f t="shared" si="104"/>
        <v>4</v>
      </c>
      <c r="L89" s="74">
        <f t="shared" si="104"/>
        <v>5</v>
      </c>
      <c r="M89" s="74">
        <f t="shared" si="104"/>
        <v>6</v>
      </c>
      <c r="N89" s="74">
        <f t="shared" si="104"/>
        <v>3</v>
      </c>
      <c r="O89" s="75">
        <f t="shared" si="104"/>
        <v>0</v>
      </c>
      <c r="X89" s="58"/>
      <c r="Y89" s="58"/>
    </row>
    <row r="90" spans="1:25" ht="13.8">
      <c r="A90" s="72"/>
      <c r="B90" s="54" t="s">
        <v>38</v>
      </c>
      <c r="C90" s="46" t="s">
        <v>13</v>
      </c>
      <c r="D90" s="22">
        <v>4.6203703703703706E-4</v>
      </c>
      <c r="E90" s="22">
        <v>3.9756944444444448E-4</v>
      </c>
      <c r="F90" s="22">
        <v>3.6354166666666669E-4</v>
      </c>
      <c r="G90" s="22">
        <v>3.5694444444444445E-4</v>
      </c>
      <c r="H90" s="22">
        <v>4.042824074074074E-4</v>
      </c>
      <c r="I90" s="22"/>
      <c r="J90" s="67"/>
      <c r="K90" s="67"/>
      <c r="L90" s="67"/>
      <c r="M90" s="67"/>
      <c r="N90" s="67"/>
      <c r="O90" s="76"/>
      <c r="Q90" s="37">
        <f>MAX($E90,D90)-MIN($E90,D90)</f>
        <v>6.4467592592592582E-5</v>
      </c>
      <c r="R90" s="37">
        <f>MAX($E90,F90)-MIN($E90,F90)</f>
        <v>3.4027777777777789E-5</v>
      </c>
      <c r="S90" s="37">
        <f>MAX($E90,G90)-MIN($E90,G90)</f>
        <v>4.0625000000000025E-5</v>
      </c>
      <c r="T90" s="37">
        <f>MAX($E90,H90)-MIN($E90,H90)</f>
        <v>6.7129629629629223E-6</v>
      </c>
      <c r="U90" s="37">
        <f>MAX($E90,I90)-MIN($E90,I90)</f>
        <v>0</v>
      </c>
      <c r="X90" s="58"/>
      <c r="Y90" s="58"/>
    </row>
    <row r="91" spans="1:25" ht="13.8">
      <c r="A91" s="72"/>
      <c r="B91" s="54"/>
      <c r="C91" s="46" t="s">
        <v>14</v>
      </c>
      <c r="D91" s="12">
        <f t="shared" ref="D91:I91" si="105">IF(ISERROR(RANK(D90,$D90:$I90,-1)),"-",RANK(D90,$D90:$I90,-1))</f>
        <v>5</v>
      </c>
      <c r="E91" s="12">
        <f t="shared" si="105"/>
        <v>3</v>
      </c>
      <c r="F91" s="12">
        <f t="shared" si="105"/>
        <v>2</v>
      </c>
      <c r="G91" s="12">
        <f t="shared" si="105"/>
        <v>1</v>
      </c>
      <c r="H91" s="12">
        <f t="shared" si="105"/>
        <v>4</v>
      </c>
      <c r="I91" s="12" t="str">
        <f t="shared" si="105"/>
        <v>-</v>
      </c>
      <c r="J91" s="67">
        <f t="shared" ref="J91:O91" si="106">SUM(J89+J87)</f>
        <v>0</v>
      </c>
      <c r="K91" s="67">
        <f t="shared" si="106"/>
        <v>102</v>
      </c>
      <c r="L91" s="67">
        <f t="shared" si="106"/>
        <v>78</v>
      </c>
      <c r="M91" s="67">
        <f t="shared" si="106"/>
        <v>96</v>
      </c>
      <c r="N91" s="67">
        <f t="shared" si="106"/>
        <v>104</v>
      </c>
      <c r="O91" s="77">
        <f t="shared" si="106"/>
        <v>0</v>
      </c>
      <c r="X91" s="58"/>
      <c r="Y91" s="58"/>
    </row>
    <row r="92" spans="1:25" ht="14.4" thickBot="1">
      <c r="A92" s="73"/>
      <c r="B92" s="10"/>
      <c r="C92" s="47" t="s">
        <v>15</v>
      </c>
      <c r="D92" s="9">
        <v>0</v>
      </c>
      <c r="E92" s="9">
        <f t="shared" ref="D92:I92" si="107">IF(E91=1,6,IF(E91=2,5,IF(E91=3,4,IF(E91=4,3,IF(E91=5,2,IF(E91=6,1,0))))))</f>
        <v>4</v>
      </c>
      <c r="F92" s="9">
        <f t="shared" si="107"/>
        <v>5</v>
      </c>
      <c r="G92" s="9">
        <f t="shared" si="107"/>
        <v>6</v>
      </c>
      <c r="H92" s="9">
        <f t="shared" si="107"/>
        <v>3</v>
      </c>
      <c r="I92" s="9">
        <f t="shared" si="107"/>
        <v>0</v>
      </c>
      <c r="J92" s="69"/>
      <c r="K92" s="69"/>
      <c r="L92" s="69"/>
      <c r="M92" s="69"/>
      <c r="N92" s="69"/>
      <c r="O92" s="78"/>
      <c r="X92" s="58"/>
      <c r="Y92" s="58"/>
    </row>
    <row r="93" spans="1:25" ht="13.8">
      <c r="A93" s="71">
        <v>23</v>
      </c>
      <c r="B93" s="53" t="s">
        <v>58</v>
      </c>
      <c r="C93" s="45" t="s">
        <v>12</v>
      </c>
      <c r="D93" s="51">
        <f>IF(D$4="Barry A",$X93,IF(D$4="Barry B",$Y93,""))</f>
        <v>0</v>
      </c>
      <c r="E93" s="51" t="str">
        <f t="shared" ref="E93:I93" si="108">IF(E$4="Barry A",$X93,IF(E$4="Barry B",$Y93,""))</f>
        <v/>
      </c>
      <c r="F93" s="51">
        <f t="shared" si="108"/>
        <v>0</v>
      </c>
      <c r="G93" s="51" t="str">
        <f t="shared" si="108"/>
        <v/>
      </c>
      <c r="H93" s="51" t="str">
        <f t="shared" si="108"/>
        <v/>
      </c>
      <c r="I93" s="51" t="str">
        <f t="shared" si="108"/>
        <v/>
      </c>
      <c r="J93" s="74">
        <f t="shared" ref="J93:O93" si="109">SUM(D96)</f>
        <v>0</v>
      </c>
      <c r="K93" s="74">
        <f t="shared" si="109"/>
        <v>6</v>
      </c>
      <c r="L93" s="74">
        <f t="shared" si="109"/>
        <v>5</v>
      </c>
      <c r="M93" s="74">
        <f t="shared" si="109"/>
        <v>4</v>
      </c>
      <c r="N93" s="74">
        <f t="shared" si="109"/>
        <v>3</v>
      </c>
      <c r="O93" s="75">
        <f t="shared" si="109"/>
        <v>0</v>
      </c>
      <c r="X93" s="58"/>
      <c r="Y93" s="58"/>
    </row>
    <row r="94" spans="1:25" ht="13.8">
      <c r="A94" s="72"/>
      <c r="B94" s="54" t="s">
        <v>35</v>
      </c>
      <c r="C94" s="46" t="s">
        <v>13</v>
      </c>
      <c r="D94" s="22"/>
      <c r="E94" s="22">
        <v>3.8657407407407407E-4</v>
      </c>
      <c r="F94" s="22">
        <v>3.9004629629629638E-4</v>
      </c>
      <c r="G94" s="22">
        <v>4.0138888888888885E-4</v>
      </c>
      <c r="H94" s="22">
        <v>4.3113425925925931E-4</v>
      </c>
      <c r="I94" s="22"/>
      <c r="J94" s="67"/>
      <c r="K94" s="67"/>
      <c r="L94" s="67"/>
      <c r="M94" s="67"/>
      <c r="N94" s="67"/>
      <c r="O94" s="76"/>
      <c r="Q94" s="37">
        <f>MAX($E94,D94)-MIN($E94,D94)</f>
        <v>0</v>
      </c>
      <c r="R94" s="37">
        <f>MAX($E94,F94)-MIN($E94,F94)</f>
        <v>3.4722222222223096E-6</v>
      </c>
      <c r="S94" s="37">
        <f>MAX($E94,G94)-MIN($E94,G94)</f>
        <v>1.4814814814814779E-5</v>
      </c>
      <c r="T94" s="37">
        <f>MAX($E94,H94)-MIN($E94,H94)</f>
        <v>4.4560185185185241E-5</v>
      </c>
      <c r="U94" s="37">
        <f>MAX($E94,I94)-MIN($E94,I94)</f>
        <v>0</v>
      </c>
      <c r="X94" s="58"/>
      <c r="Y94" s="58"/>
    </row>
    <row r="95" spans="1:25" ht="13.8">
      <c r="A95" s="72"/>
      <c r="B95" s="54"/>
      <c r="C95" s="46" t="s">
        <v>14</v>
      </c>
      <c r="D95" s="12" t="str">
        <f t="shared" ref="D95:I95" si="110">IF(ISERROR(RANK(D94,$D94:$I94,-1)),"-",RANK(D94,$D94:$I94,-1))</f>
        <v>-</v>
      </c>
      <c r="E95" s="12">
        <f t="shared" si="110"/>
        <v>1</v>
      </c>
      <c r="F95" s="12">
        <f t="shared" si="110"/>
        <v>2</v>
      </c>
      <c r="G95" s="12">
        <f t="shared" si="110"/>
        <v>3</v>
      </c>
      <c r="H95" s="12">
        <f t="shared" si="110"/>
        <v>4</v>
      </c>
      <c r="I95" s="12" t="str">
        <f t="shared" si="110"/>
        <v>-</v>
      </c>
      <c r="J95" s="67">
        <f t="shared" ref="J95:O95" si="111">SUM(J93+J91)</f>
        <v>0</v>
      </c>
      <c r="K95" s="67">
        <f t="shared" si="111"/>
        <v>108</v>
      </c>
      <c r="L95" s="67">
        <f t="shared" si="111"/>
        <v>83</v>
      </c>
      <c r="M95" s="67">
        <f t="shared" si="111"/>
        <v>100</v>
      </c>
      <c r="N95" s="67">
        <f t="shared" si="111"/>
        <v>107</v>
      </c>
      <c r="O95" s="77">
        <f t="shared" si="111"/>
        <v>0</v>
      </c>
      <c r="X95" s="58"/>
      <c r="Y95" s="58"/>
    </row>
    <row r="96" spans="1:25" ht="14.4" thickBot="1">
      <c r="A96" s="73"/>
      <c r="B96" s="10"/>
      <c r="C96" s="47" t="s">
        <v>15</v>
      </c>
      <c r="D96" s="9">
        <f t="shared" ref="D96:I96" si="112">IF(D95=1,6,IF(D95=2,5,IF(D95=3,4,IF(D95=4,3,IF(D95=5,2,IF(D95=6,1,0))))))</f>
        <v>0</v>
      </c>
      <c r="E96" s="9">
        <f t="shared" si="112"/>
        <v>6</v>
      </c>
      <c r="F96" s="9">
        <f t="shared" si="112"/>
        <v>5</v>
      </c>
      <c r="G96" s="9">
        <f t="shared" si="112"/>
        <v>4</v>
      </c>
      <c r="H96" s="9">
        <f t="shared" si="112"/>
        <v>3</v>
      </c>
      <c r="I96" s="9">
        <f t="shared" si="112"/>
        <v>0</v>
      </c>
      <c r="J96" s="69"/>
      <c r="K96" s="69"/>
      <c r="L96" s="69"/>
      <c r="M96" s="69"/>
      <c r="N96" s="69"/>
      <c r="O96" s="78"/>
      <c r="X96" s="58"/>
      <c r="Y96" s="58"/>
    </row>
    <row r="97" spans="1:25" ht="13.8">
      <c r="A97" s="71">
        <v>24</v>
      </c>
      <c r="B97" s="53" t="s">
        <v>59</v>
      </c>
      <c r="C97" s="45" t="s">
        <v>12</v>
      </c>
      <c r="D97" s="51">
        <f>IF(D$4="Barry A",$X97,IF(D$4="Barry B",$Y97,""))</f>
        <v>0</v>
      </c>
      <c r="E97" s="51" t="str">
        <f t="shared" ref="E97:I97" si="113">IF(E$4="Barry A",$X97,IF(E$4="Barry B",$Y97,""))</f>
        <v/>
      </c>
      <c r="F97" s="51">
        <f t="shared" si="113"/>
        <v>0</v>
      </c>
      <c r="G97" s="51" t="str">
        <f t="shared" si="113"/>
        <v/>
      </c>
      <c r="H97" s="51" t="str">
        <f t="shared" si="113"/>
        <v/>
      </c>
      <c r="I97" s="51" t="str">
        <f t="shared" si="113"/>
        <v/>
      </c>
      <c r="J97" s="74">
        <f t="shared" ref="J97:O97" si="114">SUM(D100)</f>
        <v>0</v>
      </c>
      <c r="K97" s="74">
        <f t="shared" si="114"/>
        <v>6</v>
      </c>
      <c r="L97" s="74">
        <f t="shared" si="114"/>
        <v>3</v>
      </c>
      <c r="M97" s="74">
        <f t="shared" si="114"/>
        <v>5</v>
      </c>
      <c r="N97" s="74">
        <f t="shared" si="114"/>
        <v>4</v>
      </c>
      <c r="O97" s="75">
        <f t="shared" si="114"/>
        <v>0</v>
      </c>
      <c r="X97" s="58"/>
      <c r="Y97" s="58"/>
    </row>
    <row r="98" spans="1:25" ht="13.8">
      <c r="A98" s="72"/>
      <c r="B98" s="54" t="s">
        <v>35</v>
      </c>
      <c r="C98" s="46" t="s">
        <v>13</v>
      </c>
      <c r="D98" s="22"/>
      <c r="E98" s="22">
        <v>3.7037037037037035E-4</v>
      </c>
      <c r="F98" s="22">
        <v>3.9120370370370367E-4</v>
      </c>
      <c r="G98" s="22">
        <v>3.8599537037037037E-4</v>
      </c>
      <c r="H98" s="22">
        <v>3.8645833333333333E-4</v>
      </c>
      <c r="I98" s="22"/>
      <c r="J98" s="67"/>
      <c r="K98" s="67"/>
      <c r="L98" s="67"/>
      <c r="M98" s="67"/>
      <c r="N98" s="67"/>
      <c r="O98" s="76"/>
      <c r="Q98" s="37">
        <f>MAX($E98,D98)-MIN($E98,D98)</f>
        <v>0</v>
      </c>
      <c r="R98" s="37">
        <f>MAX($E98,F98)-MIN($E98,F98)</f>
        <v>2.0833333333333316E-5</v>
      </c>
      <c r="S98" s="37">
        <f>MAX($E98,G98)-MIN($E98,G98)</f>
        <v>1.5625000000000014E-5</v>
      </c>
      <c r="T98" s="37">
        <f>MAX($E98,H98)-MIN($E98,H98)</f>
        <v>1.6087962962962974E-5</v>
      </c>
      <c r="U98" s="37">
        <f>MAX($E98,I98)-MIN($E98,I98)</f>
        <v>0</v>
      </c>
      <c r="X98" s="58"/>
      <c r="Y98" s="58"/>
    </row>
    <row r="99" spans="1:25" ht="13.8">
      <c r="A99" s="72"/>
      <c r="B99" s="54"/>
      <c r="C99" s="46" t="s">
        <v>14</v>
      </c>
      <c r="D99" s="12" t="str">
        <f t="shared" ref="D99:I99" si="115">IF(ISERROR(RANK(D98,$D98:$I98,-1)),"-",RANK(D98,$D98:$I98,-1))</f>
        <v>-</v>
      </c>
      <c r="E99" s="12">
        <f t="shared" si="115"/>
        <v>1</v>
      </c>
      <c r="F99" s="12">
        <f t="shared" si="115"/>
        <v>4</v>
      </c>
      <c r="G99" s="12">
        <f t="shared" si="115"/>
        <v>2</v>
      </c>
      <c r="H99" s="12">
        <f t="shared" si="115"/>
        <v>3</v>
      </c>
      <c r="I99" s="12" t="str">
        <f t="shared" si="115"/>
        <v>-</v>
      </c>
      <c r="J99" s="67">
        <f t="shared" ref="J99:O99" si="116">SUM(J97+J95)</f>
        <v>0</v>
      </c>
      <c r="K99" s="67">
        <f t="shared" si="116"/>
        <v>114</v>
      </c>
      <c r="L99" s="67">
        <f t="shared" si="116"/>
        <v>86</v>
      </c>
      <c r="M99" s="67">
        <f t="shared" si="116"/>
        <v>105</v>
      </c>
      <c r="N99" s="67">
        <f t="shared" si="116"/>
        <v>111</v>
      </c>
      <c r="O99" s="77">
        <f t="shared" si="116"/>
        <v>0</v>
      </c>
      <c r="X99" s="58"/>
      <c r="Y99" s="58"/>
    </row>
    <row r="100" spans="1:25" ht="14.4" thickBot="1">
      <c r="A100" s="73"/>
      <c r="B100" s="10"/>
      <c r="C100" s="47" t="s">
        <v>15</v>
      </c>
      <c r="D100" s="9">
        <f t="shared" ref="D100:I100" si="117">IF(D99=1,6,IF(D99=2,5,IF(D99=3,4,IF(D99=4,3,IF(D99=5,2,IF(D99=6,1,0))))))</f>
        <v>0</v>
      </c>
      <c r="E100" s="9">
        <f t="shared" si="117"/>
        <v>6</v>
      </c>
      <c r="F100" s="9">
        <f t="shared" si="117"/>
        <v>3</v>
      </c>
      <c r="G100" s="9">
        <f t="shared" si="117"/>
        <v>5</v>
      </c>
      <c r="H100" s="9">
        <f t="shared" si="117"/>
        <v>4</v>
      </c>
      <c r="I100" s="9">
        <f t="shared" si="117"/>
        <v>0</v>
      </c>
      <c r="J100" s="69"/>
      <c r="K100" s="69"/>
      <c r="L100" s="69"/>
      <c r="M100" s="69"/>
      <c r="N100" s="69"/>
      <c r="O100" s="78"/>
      <c r="X100" s="58"/>
      <c r="Y100" s="58"/>
    </row>
    <row r="101" spans="1:25" ht="13.8">
      <c r="A101" s="71">
        <v>25</v>
      </c>
      <c r="B101" s="53" t="s">
        <v>44</v>
      </c>
      <c r="C101" s="45" t="s">
        <v>12</v>
      </c>
      <c r="D101" s="51">
        <f>IF(D$4="Barry A",$X101,IF(D$4="Barry B",$Y101,""))</f>
        <v>0</v>
      </c>
      <c r="E101" s="51" t="str">
        <f t="shared" ref="E101:I101" si="118">IF(E$4="Barry A",$X101,IF(E$4="Barry B",$Y101,""))</f>
        <v/>
      </c>
      <c r="F101" s="51">
        <f t="shared" si="118"/>
        <v>0</v>
      </c>
      <c r="G101" s="51" t="str">
        <f t="shared" si="118"/>
        <v/>
      </c>
      <c r="H101" s="51" t="str">
        <f t="shared" si="118"/>
        <v/>
      </c>
      <c r="I101" s="51" t="str">
        <f t="shared" si="118"/>
        <v/>
      </c>
      <c r="J101" s="74">
        <f t="shared" ref="J101:O101" si="119">SUM(D104)</f>
        <v>0</v>
      </c>
      <c r="K101" s="74">
        <f t="shared" si="119"/>
        <v>6</v>
      </c>
      <c r="L101" s="74">
        <f t="shared" si="119"/>
        <v>0</v>
      </c>
      <c r="M101" s="74">
        <f t="shared" si="119"/>
        <v>0</v>
      </c>
      <c r="N101" s="74">
        <f t="shared" si="119"/>
        <v>0</v>
      </c>
      <c r="O101" s="75">
        <f t="shared" si="119"/>
        <v>0</v>
      </c>
      <c r="X101" s="58"/>
      <c r="Y101" s="58"/>
    </row>
    <row r="102" spans="1:25" ht="13.8">
      <c r="A102" s="72"/>
      <c r="B102" s="54" t="s">
        <v>41</v>
      </c>
      <c r="C102" s="46" t="s">
        <v>13</v>
      </c>
      <c r="D102" s="22"/>
      <c r="E102" s="22">
        <v>2.520138888888889E-3</v>
      </c>
      <c r="F102" s="22"/>
      <c r="G102" s="22" t="s">
        <v>68</v>
      </c>
      <c r="H102" s="22" t="s">
        <v>68</v>
      </c>
      <c r="I102" s="22"/>
      <c r="J102" s="67"/>
      <c r="K102" s="67"/>
      <c r="L102" s="67"/>
      <c r="M102" s="67"/>
      <c r="N102" s="67"/>
      <c r="O102" s="76"/>
      <c r="Q102" s="37">
        <f>MAX($E102,D102)-MIN($E102,D102)</f>
        <v>0</v>
      </c>
      <c r="R102" s="37">
        <f>MAX($E102,F102)-MIN($E102,F102)</f>
        <v>0</v>
      </c>
      <c r="S102" s="37">
        <f>MAX($E102,G102)-MIN($E102,G102)</f>
        <v>0</v>
      </c>
      <c r="T102" s="37">
        <f>MAX($E102,H102)-MIN($E102,H102)</f>
        <v>0</v>
      </c>
      <c r="U102" s="37">
        <f>MAX($E102,I102)-MIN($E102,I102)</f>
        <v>0</v>
      </c>
      <c r="X102" s="58"/>
      <c r="Y102" s="58"/>
    </row>
    <row r="103" spans="1:25" ht="13.8">
      <c r="A103" s="72"/>
      <c r="B103" s="54" t="s">
        <v>6</v>
      </c>
      <c r="C103" s="46" t="s">
        <v>14</v>
      </c>
      <c r="D103" s="12" t="str">
        <f t="shared" ref="D103:I103" si="120">IF(ISERROR(RANK(D102,$D102:$I102,-1)),"-",RANK(D102,$D102:$I102,-1))</f>
        <v>-</v>
      </c>
      <c r="E103" s="12">
        <f t="shared" si="120"/>
        <v>1</v>
      </c>
      <c r="F103" s="12" t="str">
        <f t="shared" si="120"/>
        <v>-</v>
      </c>
      <c r="G103" s="12" t="str">
        <f t="shared" si="120"/>
        <v>-</v>
      </c>
      <c r="H103" s="12" t="str">
        <f t="shared" si="120"/>
        <v>-</v>
      </c>
      <c r="I103" s="12" t="str">
        <f t="shared" si="120"/>
        <v>-</v>
      </c>
      <c r="J103" s="67">
        <f t="shared" ref="J103:O103" si="121">SUM(J101+J99)</f>
        <v>0</v>
      </c>
      <c r="K103" s="67">
        <f t="shared" si="121"/>
        <v>120</v>
      </c>
      <c r="L103" s="67">
        <f t="shared" si="121"/>
        <v>86</v>
      </c>
      <c r="M103" s="67">
        <f t="shared" si="121"/>
        <v>105</v>
      </c>
      <c r="N103" s="67">
        <f t="shared" si="121"/>
        <v>111</v>
      </c>
      <c r="O103" s="77">
        <f t="shared" si="121"/>
        <v>0</v>
      </c>
      <c r="X103" s="58"/>
      <c r="Y103" s="58"/>
    </row>
    <row r="104" spans="1:25" ht="14.4" thickBot="1">
      <c r="A104" s="73"/>
      <c r="B104" s="10"/>
      <c r="C104" s="47" t="s">
        <v>15</v>
      </c>
      <c r="D104" s="9">
        <f t="shared" ref="D104:I104" si="122">IF(D103=1,6,IF(D103=2,5,IF(D103=3,4,IF(D103=4,3,IF(D103=5,2,IF(D103=6,1,0))))))</f>
        <v>0</v>
      </c>
      <c r="E104" s="9">
        <f t="shared" si="122"/>
        <v>6</v>
      </c>
      <c r="F104" s="9">
        <f t="shared" si="122"/>
        <v>0</v>
      </c>
      <c r="G104" s="9">
        <f t="shared" si="122"/>
        <v>0</v>
      </c>
      <c r="H104" s="9">
        <f t="shared" si="122"/>
        <v>0</v>
      </c>
      <c r="I104" s="9">
        <f t="shared" si="122"/>
        <v>0</v>
      </c>
      <c r="J104" s="69"/>
      <c r="K104" s="69"/>
      <c r="L104" s="69"/>
      <c r="M104" s="69"/>
      <c r="N104" s="69"/>
      <c r="O104" s="78"/>
      <c r="X104" s="58"/>
      <c r="Y104" s="58"/>
    </row>
    <row r="105" spans="1:25" ht="13.8">
      <c r="A105" s="71">
        <v>26</v>
      </c>
      <c r="B105" s="53" t="s">
        <v>48</v>
      </c>
      <c r="C105" s="45" t="s">
        <v>12</v>
      </c>
      <c r="D105" s="51">
        <f>IF(D$4="Barry A",$X105,IF(D$4="Barry B",$Y105,""))</f>
        <v>0</v>
      </c>
      <c r="E105" s="51" t="str">
        <f t="shared" ref="E105:I105" si="123">IF(E$4="Barry A",$X105,IF(E$4="Barry B",$Y105,""))</f>
        <v/>
      </c>
      <c r="F105" s="51">
        <f t="shared" si="123"/>
        <v>0</v>
      </c>
      <c r="G105" s="51" t="str">
        <f t="shared" si="123"/>
        <v/>
      </c>
      <c r="H105" s="51" t="str">
        <f t="shared" si="123"/>
        <v/>
      </c>
      <c r="I105" s="51" t="str">
        <f t="shared" si="123"/>
        <v/>
      </c>
      <c r="J105" s="74">
        <f t="shared" ref="J105:O105" si="124">SUM(D108)</f>
        <v>0</v>
      </c>
      <c r="K105" s="74">
        <f t="shared" si="124"/>
        <v>4</v>
      </c>
      <c r="L105" s="74">
        <f t="shared" si="124"/>
        <v>3</v>
      </c>
      <c r="M105" s="74">
        <f t="shared" si="124"/>
        <v>5</v>
      </c>
      <c r="N105" s="74">
        <f t="shared" si="124"/>
        <v>6</v>
      </c>
      <c r="O105" s="75">
        <f t="shared" si="124"/>
        <v>0</v>
      </c>
      <c r="X105" s="58"/>
      <c r="Y105" s="58"/>
    </row>
    <row r="106" spans="1:25" ht="13.8">
      <c r="A106" s="72"/>
      <c r="B106" s="54" t="s">
        <v>41</v>
      </c>
      <c r="C106" s="46" t="s">
        <v>13</v>
      </c>
      <c r="D106" s="22"/>
      <c r="E106" s="22">
        <v>2.4392361111111112E-3</v>
      </c>
      <c r="F106" s="22">
        <v>2.4988425925925924E-3</v>
      </c>
      <c r="G106" s="22">
        <v>2.3292824074074071E-3</v>
      </c>
      <c r="H106" s="22">
        <v>2.1184027777777776E-3</v>
      </c>
      <c r="I106" s="22"/>
      <c r="J106" s="67"/>
      <c r="K106" s="67"/>
      <c r="L106" s="67"/>
      <c r="M106" s="67"/>
      <c r="N106" s="67"/>
      <c r="O106" s="76"/>
      <c r="Q106" s="37">
        <f>MAX($E106,D106)-MIN($E106,D106)</f>
        <v>0</v>
      </c>
      <c r="R106" s="37">
        <f>MAX($E106,F106)-MIN($E106,F106)</f>
        <v>5.9606481481481229E-5</v>
      </c>
      <c r="S106" s="37">
        <f>MAX($E106,G106)-MIN($E106,G106)</f>
        <v>1.0995370370370412E-4</v>
      </c>
      <c r="T106" s="37">
        <f>MAX($E106,H106)-MIN($E106,H106)</f>
        <v>3.2083333333333356E-4</v>
      </c>
      <c r="U106" s="37">
        <f>MAX($E106,I106)-MIN($E106,I106)</f>
        <v>0</v>
      </c>
      <c r="X106" s="58"/>
      <c r="Y106" s="58"/>
    </row>
    <row r="107" spans="1:25" ht="13.8">
      <c r="A107" s="72"/>
      <c r="B107" s="54" t="s">
        <v>6</v>
      </c>
      <c r="C107" s="46" t="s">
        <v>14</v>
      </c>
      <c r="D107" s="12" t="str">
        <f t="shared" ref="D107:I107" si="125">IF(ISERROR(RANK(D106,$D106:$I106,-1)),"-",RANK(D106,$D106:$I106,-1))</f>
        <v>-</v>
      </c>
      <c r="E107" s="12">
        <f t="shared" si="125"/>
        <v>3</v>
      </c>
      <c r="F107" s="12">
        <f t="shared" si="125"/>
        <v>4</v>
      </c>
      <c r="G107" s="12">
        <f t="shared" si="125"/>
        <v>2</v>
      </c>
      <c r="H107" s="12">
        <f t="shared" si="125"/>
        <v>1</v>
      </c>
      <c r="I107" s="12" t="str">
        <f t="shared" si="125"/>
        <v>-</v>
      </c>
      <c r="J107" s="67">
        <f t="shared" ref="J107:O107" si="126">SUM(J105+J103)</f>
        <v>0</v>
      </c>
      <c r="K107" s="67">
        <f t="shared" si="126"/>
        <v>124</v>
      </c>
      <c r="L107" s="67">
        <f t="shared" si="126"/>
        <v>89</v>
      </c>
      <c r="M107" s="67">
        <f t="shared" si="126"/>
        <v>110</v>
      </c>
      <c r="N107" s="67">
        <f t="shared" si="126"/>
        <v>117</v>
      </c>
      <c r="O107" s="77">
        <f t="shared" si="126"/>
        <v>0</v>
      </c>
      <c r="X107" s="58"/>
      <c r="Y107" s="58"/>
    </row>
    <row r="108" spans="1:25" ht="14.4" thickBot="1">
      <c r="A108" s="73"/>
      <c r="B108" s="10"/>
      <c r="C108" s="47" t="s">
        <v>15</v>
      </c>
      <c r="D108" s="9">
        <f t="shared" ref="D108:I108" si="127">IF(D107=1,6,IF(D107=2,5,IF(D107=3,4,IF(D107=4,3,IF(D107=5,2,IF(D107=6,1,0))))))</f>
        <v>0</v>
      </c>
      <c r="E108" s="9">
        <f t="shared" si="127"/>
        <v>4</v>
      </c>
      <c r="F108" s="9">
        <f t="shared" si="127"/>
        <v>3</v>
      </c>
      <c r="G108" s="9">
        <f t="shared" si="127"/>
        <v>5</v>
      </c>
      <c r="H108" s="9">
        <f t="shared" si="127"/>
        <v>6</v>
      </c>
      <c r="I108" s="9">
        <f t="shared" si="127"/>
        <v>0</v>
      </c>
      <c r="J108" s="69"/>
      <c r="K108" s="69"/>
      <c r="L108" s="69"/>
      <c r="M108" s="69"/>
      <c r="N108" s="69"/>
      <c r="O108" s="78"/>
      <c r="X108" s="58"/>
      <c r="Y108" s="58"/>
    </row>
    <row r="109" spans="1:25" ht="13.8">
      <c r="A109" s="71">
        <v>27</v>
      </c>
      <c r="B109" s="53" t="s">
        <v>52</v>
      </c>
      <c r="C109" s="45" t="s">
        <v>12</v>
      </c>
      <c r="D109" s="51">
        <f>IF(D$4="Barry A",$X109,IF(D$4="Barry B",$Y109,""))</f>
        <v>0</v>
      </c>
      <c r="E109" s="51" t="str">
        <f t="shared" ref="E109:I109" si="128">IF(E$4="Barry A",$X109,IF(E$4="Barry B",$Y109,""))</f>
        <v/>
      </c>
      <c r="F109" s="51">
        <f t="shared" si="128"/>
        <v>0</v>
      </c>
      <c r="G109" s="51" t="str">
        <f t="shared" si="128"/>
        <v/>
      </c>
      <c r="H109" s="51" t="str">
        <f t="shared" si="128"/>
        <v/>
      </c>
      <c r="I109" s="51" t="str">
        <f t="shared" si="128"/>
        <v/>
      </c>
      <c r="J109" s="74">
        <f t="shared" ref="J109:O109" si="129">SUM(D112)</f>
        <v>0</v>
      </c>
      <c r="K109" s="74">
        <f t="shared" si="129"/>
        <v>6</v>
      </c>
      <c r="L109" s="74">
        <f t="shared" si="129"/>
        <v>4</v>
      </c>
      <c r="M109" s="74">
        <f t="shared" si="129"/>
        <v>0</v>
      </c>
      <c r="N109" s="74">
        <f t="shared" si="129"/>
        <v>5</v>
      </c>
      <c r="O109" s="75">
        <f t="shared" si="129"/>
        <v>0</v>
      </c>
      <c r="X109" s="58"/>
      <c r="Y109" s="58"/>
    </row>
    <row r="110" spans="1:25" ht="13.8">
      <c r="A110" s="72"/>
      <c r="B110" s="54" t="s">
        <v>41</v>
      </c>
      <c r="C110" s="46" t="s">
        <v>13</v>
      </c>
      <c r="D110" s="22"/>
      <c r="E110" s="22">
        <v>2.0300925925925925E-3</v>
      </c>
      <c r="F110" s="22">
        <v>2.2273148148148148E-3</v>
      </c>
      <c r="G110" s="22" t="s">
        <v>68</v>
      </c>
      <c r="H110" s="22">
        <v>2.0542824074074074E-3</v>
      </c>
      <c r="I110" s="22"/>
      <c r="J110" s="67"/>
      <c r="K110" s="67"/>
      <c r="L110" s="67"/>
      <c r="M110" s="67"/>
      <c r="N110" s="67"/>
      <c r="O110" s="76"/>
      <c r="Q110" s="37">
        <f>MAX($E110,D110)-MIN($E110,D110)</f>
        <v>0</v>
      </c>
      <c r="R110" s="37">
        <f>MAX($E110,F110)-MIN($E110,F110)</f>
        <v>1.9722222222222233E-4</v>
      </c>
      <c r="S110" s="37">
        <f>MAX($E110,G110)-MIN($E110,G110)</f>
        <v>0</v>
      </c>
      <c r="T110" s="37">
        <f>MAX($E110,H110)-MIN($E110,H110)</f>
        <v>2.4189814814814994E-5</v>
      </c>
      <c r="U110" s="37">
        <f>MAX($E110,I110)-MIN($E110,I110)</f>
        <v>0</v>
      </c>
      <c r="X110" s="58"/>
      <c r="Y110" s="58"/>
    </row>
    <row r="111" spans="1:25" ht="13.8">
      <c r="A111" s="72"/>
      <c r="B111" s="54" t="s">
        <v>6</v>
      </c>
      <c r="C111" s="46" t="s">
        <v>14</v>
      </c>
      <c r="D111" s="12" t="str">
        <f t="shared" ref="D111:I111" si="130">IF(ISERROR(RANK(D110,$D110:$I110,-1)),"-",RANK(D110,$D110:$I110,-1))</f>
        <v>-</v>
      </c>
      <c r="E111" s="12">
        <f t="shared" si="130"/>
        <v>1</v>
      </c>
      <c r="F111" s="12">
        <f t="shared" si="130"/>
        <v>3</v>
      </c>
      <c r="G111" s="12" t="str">
        <f t="shared" si="130"/>
        <v>-</v>
      </c>
      <c r="H111" s="12">
        <f t="shared" si="130"/>
        <v>2</v>
      </c>
      <c r="I111" s="12" t="str">
        <f t="shared" si="130"/>
        <v>-</v>
      </c>
      <c r="J111" s="67">
        <f t="shared" ref="J111:O111" si="131">SUM(J109+J107)</f>
        <v>0</v>
      </c>
      <c r="K111" s="67">
        <f t="shared" si="131"/>
        <v>130</v>
      </c>
      <c r="L111" s="67">
        <f t="shared" si="131"/>
        <v>93</v>
      </c>
      <c r="M111" s="67">
        <f t="shared" si="131"/>
        <v>110</v>
      </c>
      <c r="N111" s="67">
        <f t="shared" si="131"/>
        <v>122</v>
      </c>
      <c r="O111" s="77">
        <f t="shared" si="131"/>
        <v>0</v>
      </c>
      <c r="X111" s="58"/>
      <c r="Y111" s="58"/>
    </row>
    <row r="112" spans="1:25" ht="14.4" thickBot="1">
      <c r="A112" s="73"/>
      <c r="B112" s="10"/>
      <c r="C112" s="47" t="s">
        <v>15</v>
      </c>
      <c r="D112" s="9">
        <f t="shared" ref="D112:I112" si="132">IF(D111=1,6,IF(D111=2,5,IF(D111=3,4,IF(D111=4,3,IF(D111=5,2,IF(D111=6,1,0))))))</f>
        <v>0</v>
      </c>
      <c r="E112" s="9">
        <f t="shared" si="132"/>
        <v>6</v>
      </c>
      <c r="F112" s="9">
        <f t="shared" si="132"/>
        <v>4</v>
      </c>
      <c r="G112" s="9">
        <f t="shared" si="132"/>
        <v>0</v>
      </c>
      <c r="H112" s="9">
        <f t="shared" si="132"/>
        <v>5</v>
      </c>
      <c r="I112" s="9">
        <f t="shared" si="132"/>
        <v>0</v>
      </c>
      <c r="J112" s="69"/>
      <c r="K112" s="69"/>
      <c r="L112" s="69"/>
      <c r="M112" s="69"/>
      <c r="N112" s="69"/>
      <c r="O112" s="78"/>
      <c r="X112" s="58"/>
      <c r="Y112" s="58"/>
    </row>
    <row r="113" spans="1:25" ht="13.8">
      <c r="A113" s="71">
        <v>28</v>
      </c>
      <c r="B113" s="53" t="s">
        <v>57</v>
      </c>
      <c r="C113" s="45" t="s">
        <v>12</v>
      </c>
      <c r="D113" s="51">
        <f>IF(D$4="Barry A",$X113,IF(D$4="Barry B",$Y113,""))</f>
        <v>0</v>
      </c>
      <c r="E113" s="51" t="str">
        <f t="shared" ref="E113:I113" si="133">IF(E$4="Barry A",$X113,IF(E$4="Barry B",$Y113,""))</f>
        <v/>
      </c>
      <c r="F113" s="51">
        <f t="shared" si="133"/>
        <v>0</v>
      </c>
      <c r="G113" s="51" t="str">
        <f t="shared" si="133"/>
        <v/>
      </c>
      <c r="H113" s="51" t="str">
        <f t="shared" si="133"/>
        <v/>
      </c>
      <c r="I113" s="51" t="str">
        <f t="shared" si="133"/>
        <v/>
      </c>
      <c r="J113" s="74">
        <f t="shared" ref="J113:O113" si="134">SUM(D116)</f>
        <v>0</v>
      </c>
      <c r="K113" s="74">
        <f t="shared" si="134"/>
        <v>6</v>
      </c>
      <c r="L113" s="74">
        <f t="shared" si="134"/>
        <v>3</v>
      </c>
      <c r="M113" s="74">
        <f t="shared" si="134"/>
        <v>4</v>
      </c>
      <c r="N113" s="74">
        <f t="shared" si="134"/>
        <v>5</v>
      </c>
      <c r="O113" s="75">
        <f t="shared" si="134"/>
        <v>0</v>
      </c>
      <c r="X113" s="58"/>
      <c r="Y113" s="58"/>
    </row>
    <row r="114" spans="1:25" ht="13.8">
      <c r="A114" s="72"/>
      <c r="B114" s="54" t="s">
        <v>41</v>
      </c>
      <c r="C114" s="46" t="s">
        <v>13</v>
      </c>
      <c r="D114" s="22"/>
      <c r="E114" s="22">
        <v>1.6708333333333334E-3</v>
      </c>
      <c r="F114" s="22">
        <v>1.813888888888889E-3</v>
      </c>
      <c r="G114" s="22">
        <v>1.7614583333333334E-3</v>
      </c>
      <c r="H114" s="22">
        <v>1.7450231481481483E-3</v>
      </c>
      <c r="I114" s="22"/>
      <c r="J114" s="67"/>
      <c r="K114" s="67"/>
      <c r="L114" s="67"/>
      <c r="M114" s="67"/>
      <c r="N114" s="67"/>
      <c r="O114" s="76"/>
      <c r="Q114" s="37">
        <f>MAX($E114,D114)-MIN($E114,D114)</f>
        <v>0</v>
      </c>
      <c r="R114" s="37">
        <f>MAX($E114,F114)-MIN($E114,F114)</f>
        <v>1.4305555555555556E-4</v>
      </c>
      <c r="S114" s="37">
        <f>MAX($E114,G114)-MIN($E114,G114)</f>
        <v>9.0624999999999994E-5</v>
      </c>
      <c r="T114" s="37">
        <f>MAX($E114,H114)-MIN($E114,H114)</f>
        <v>7.4189814814814908E-5</v>
      </c>
      <c r="U114" s="37">
        <f>MAX($E114,I114)-MIN($E114,I114)</f>
        <v>0</v>
      </c>
      <c r="X114" s="58"/>
      <c r="Y114" s="58"/>
    </row>
    <row r="115" spans="1:25" ht="13.8">
      <c r="A115" s="72"/>
      <c r="B115" s="54" t="s">
        <v>6</v>
      </c>
      <c r="C115" s="46" t="s">
        <v>14</v>
      </c>
      <c r="D115" s="12" t="str">
        <f t="shared" ref="D115:I115" si="135">IF(ISERROR(RANK(D114,$D114:$I114,-1)),"-",RANK(D114,$D114:$I114,-1))</f>
        <v>-</v>
      </c>
      <c r="E115" s="12">
        <f t="shared" si="135"/>
        <v>1</v>
      </c>
      <c r="F115" s="12">
        <f t="shared" si="135"/>
        <v>4</v>
      </c>
      <c r="G115" s="12">
        <f t="shared" si="135"/>
        <v>3</v>
      </c>
      <c r="H115" s="12">
        <f t="shared" si="135"/>
        <v>2</v>
      </c>
      <c r="I115" s="12" t="str">
        <f t="shared" si="135"/>
        <v>-</v>
      </c>
      <c r="J115" s="67">
        <f t="shared" ref="J115:O115" si="136">SUM(J113+J111)</f>
        <v>0</v>
      </c>
      <c r="K115" s="67">
        <f t="shared" si="136"/>
        <v>136</v>
      </c>
      <c r="L115" s="67">
        <f t="shared" si="136"/>
        <v>96</v>
      </c>
      <c r="M115" s="67">
        <f t="shared" si="136"/>
        <v>114</v>
      </c>
      <c r="N115" s="67">
        <f t="shared" si="136"/>
        <v>127</v>
      </c>
      <c r="O115" s="77">
        <f t="shared" si="136"/>
        <v>0</v>
      </c>
      <c r="X115" s="58"/>
      <c r="Y115" s="58"/>
    </row>
    <row r="116" spans="1:25" ht="14.4" thickBot="1">
      <c r="A116" s="73"/>
      <c r="B116" s="10"/>
      <c r="C116" s="47" t="s">
        <v>15</v>
      </c>
      <c r="D116" s="9">
        <f t="shared" ref="D116:I116" si="137">IF(D115=1,6,IF(D115=2,5,IF(D115=3,4,IF(D115=4,3,IF(D115=5,2,IF(D115=6,1,0))))))</f>
        <v>0</v>
      </c>
      <c r="E116" s="9">
        <f t="shared" si="137"/>
        <v>6</v>
      </c>
      <c r="F116" s="9">
        <f t="shared" si="137"/>
        <v>3</v>
      </c>
      <c r="G116" s="9">
        <f t="shared" si="137"/>
        <v>4</v>
      </c>
      <c r="H116" s="9">
        <f t="shared" si="137"/>
        <v>5</v>
      </c>
      <c r="I116" s="9">
        <f t="shared" si="137"/>
        <v>0</v>
      </c>
      <c r="J116" s="69"/>
      <c r="K116" s="69"/>
      <c r="L116" s="69"/>
      <c r="M116" s="69"/>
      <c r="N116" s="69"/>
      <c r="O116" s="78"/>
      <c r="X116" s="58"/>
      <c r="Y116" s="58"/>
    </row>
    <row r="117" spans="1:25" ht="13.8">
      <c r="A117" s="71">
        <v>29</v>
      </c>
      <c r="B117" s="53" t="s">
        <v>45</v>
      </c>
      <c r="C117" s="45" t="s">
        <v>12</v>
      </c>
      <c r="D117" s="51">
        <f>IF(D$4="Barry A",$X117,IF(D$4="Barry B",$Y117,""))</f>
        <v>0</v>
      </c>
      <c r="E117" s="51" t="str">
        <f t="shared" ref="E117:I117" si="138">IF(E$4="Barry A",$X117,IF(E$4="Barry B",$Y117,""))</f>
        <v/>
      </c>
      <c r="F117" s="51">
        <f t="shared" si="138"/>
        <v>0</v>
      </c>
      <c r="G117" s="51" t="str">
        <f t="shared" si="138"/>
        <v/>
      </c>
      <c r="H117" s="51" t="str">
        <f t="shared" si="138"/>
        <v/>
      </c>
      <c r="I117" s="51" t="str">
        <f t="shared" si="138"/>
        <v/>
      </c>
      <c r="J117" s="74">
        <f t="shared" ref="J117:O117" si="139">SUM(D120)</f>
        <v>0</v>
      </c>
      <c r="K117" s="74">
        <f t="shared" si="139"/>
        <v>6</v>
      </c>
      <c r="L117" s="74">
        <f t="shared" si="139"/>
        <v>3</v>
      </c>
      <c r="M117" s="74">
        <f t="shared" si="139"/>
        <v>5</v>
      </c>
      <c r="N117" s="74">
        <f t="shared" si="139"/>
        <v>4</v>
      </c>
      <c r="O117" s="75">
        <f t="shared" si="139"/>
        <v>0</v>
      </c>
      <c r="X117" s="58"/>
      <c r="Y117" s="58"/>
    </row>
    <row r="118" spans="1:25" ht="13.8">
      <c r="A118" s="72"/>
      <c r="B118" s="54" t="s">
        <v>67</v>
      </c>
      <c r="C118" s="46" t="s">
        <v>13</v>
      </c>
      <c r="D118" s="22"/>
      <c r="E118" s="22">
        <v>2.9814814814814813E-4</v>
      </c>
      <c r="F118" s="22">
        <v>3.5555555555555557E-4</v>
      </c>
      <c r="G118" s="22">
        <v>3.0960648148148151E-4</v>
      </c>
      <c r="H118" s="22">
        <v>3.4189814814814819E-4</v>
      </c>
      <c r="I118" s="22"/>
      <c r="J118" s="67"/>
      <c r="K118" s="67"/>
      <c r="L118" s="67"/>
      <c r="M118" s="67"/>
      <c r="N118" s="67"/>
      <c r="O118" s="76"/>
      <c r="Q118" s="37">
        <f>MAX($E118,D118)-MIN($E118,D118)</f>
        <v>0</v>
      </c>
      <c r="R118" s="37">
        <f>MAX($E118,F118)-MIN($E118,F118)</f>
        <v>5.740740740740744E-5</v>
      </c>
      <c r="S118" s="37">
        <f>MAX($E118,G118)-MIN($E118,G118)</f>
        <v>1.1458333333333372E-5</v>
      </c>
      <c r="T118" s="37">
        <f>MAX($E118,H118)-MIN($E118,H118)</f>
        <v>4.3750000000000061E-5</v>
      </c>
      <c r="U118" s="37">
        <f>MAX($E118,I118)-MIN($E118,I118)</f>
        <v>0</v>
      </c>
      <c r="X118" s="58"/>
      <c r="Y118" s="58"/>
    </row>
    <row r="119" spans="1:25" ht="13.8">
      <c r="A119" s="72"/>
      <c r="B119" s="54"/>
      <c r="C119" s="46" t="s">
        <v>14</v>
      </c>
      <c r="D119" s="12" t="str">
        <f t="shared" ref="D119:I119" si="140">IF(ISERROR(RANK(D118,$D118:$I118,-1)),"-",RANK(D118,$D118:$I118,-1))</f>
        <v>-</v>
      </c>
      <c r="E119" s="12">
        <f t="shared" si="140"/>
        <v>1</v>
      </c>
      <c r="F119" s="12">
        <f t="shared" si="140"/>
        <v>4</v>
      </c>
      <c r="G119" s="12">
        <f t="shared" si="140"/>
        <v>2</v>
      </c>
      <c r="H119" s="12">
        <f t="shared" si="140"/>
        <v>3</v>
      </c>
      <c r="I119" s="12" t="str">
        <f t="shared" si="140"/>
        <v>-</v>
      </c>
      <c r="J119" s="67">
        <f t="shared" ref="J119:O119" si="141">SUM(J117+J115)</f>
        <v>0</v>
      </c>
      <c r="K119" s="67">
        <f t="shared" si="141"/>
        <v>142</v>
      </c>
      <c r="L119" s="67">
        <f t="shared" si="141"/>
        <v>99</v>
      </c>
      <c r="M119" s="67">
        <f t="shared" si="141"/>
        <v>119</v>
      </c>
      <c r="N119" s="67">
        <f t="shared" si="141"/>
        <v>131</v>
      </c>
      <c r="O119" s="77">
        <f t="shared" si="141"/>
        <v>0</v>
      </c>
      <c r="X119" s="58"/>
      <c r="Y119" s="58"/>
    </row>
    <row r="120" spans="1:25" ht="14.4" thickBot="1">
      <c r="A120" s="73"/>
      <c r="B120" s="10"/>
      <c r="C120" s="47" t="s">
        <v>15</v>
      </c>
      <c r="D120" s="9">
        <f t="shared" ref="D120:I120" si="142">IF(D119=1,6,IF(D119=2,5,IF(D119=3,4,IF(D119=4,3,IF(D119=5,2,IF(D119=6,1,0))))))</f>
        <v>0</v>
      </c>
      <c r="E120" s="9">
        <f t="shared" si="142"/>
        <v>6</v>
      </c>
      <c r="F120" s="9">
        <f t="shared" si="142"/>
        <v>3</v>
      </c>
      <c r="G120" s="9">
        <f t="shared" si="142"/>
        <v>5</v>
      </c>
      <c r="H120" s="9">
        <f t="shared" si="142"/>
        <v>4</v>
      </c>
      <c r="I120" s="9">
        <f t="shared" si="142"/>
        <v>0</v>
      </c>
      <c r="J120" s="69"/>
      <c r="K120" s="69"/>
      <c r="L120" s="69"/>
      <c r="M120" s="69"/>
      <c r="N120" s="69"/>
      <c r="O120" s="78"/>
      <c r="X120" s="58"/>
      <c r="Y120" s="58"/>
    </row>
    <row r="121" spans="1:25" ht="13.8">
      <c r="A121" s="71">
        <v>30</v>
      </c>
      <c r="B121" s="53" t="s">
        <v>46</v>
      </c>
      <c r="C121" s="45" t="s">
        <v>12</v>
      </c>
      <c r="D121" s="51">
        <f>IF(D$4="Barry A",$X121,IF(D$4="Barry B",$Y121,""))</f>
        <v>0</v>
      </c>
      <c r="E121" s="51" t="str">
        <f t="shared" ref="E121:I121" si="143">IF(E$4="Barry A",$X121,IF(E$4="Barry B",$Y121,""))</f>
        <v/>
      </c>
      <c r="F121" s="51">
        <f t="shared" si="143"/>
        <v>0</v>
      </c>
      <c r="G121" s="51" t="str">
        <f t="shared" si="143"/>
        <v/>
      </c>
      <c r="H121" s="51" t="str">
        <f t="shared" si="143"/>
        <v/>
      </c>
      <c r="I121" s="51" t="str">
        <f t="shared" si="143"/>
        <v/>
      </c>
      <c r="J121" s="74">
        <f t="shared" ref="J121:O121" si="144">SUM(D124)</f>
        <v>0</v>
      </c>
      <c r="K121" s="74">
        <f t="shared" si="144"/>
        <v>6</v>
      </c>
      <c r="L121" s="74">
        <f t="shared" si="144"/>
        <v>0</v>
      </c>
      <c r="M121" s="74">
        <f t="shared" si="144"/>
        <v>5</v>
      </c>
      <c r="N121" s="74">
        <f t="shared" si="144"/>
        <v>4</v>
      </c>
      <c r="O121" s="75">
        <f t="shared" si="144"/>
        <v>0</v>
      </c>
      <c r="X121" s="58"/>
      <c r="Y121" s="58"/>
    </row>
    <row r="122" spans="1:25" ht="13.8">
      <c r="A122" s="72"/>
      <c r="B122" s="54" t="s">
        <v>67</v>
      </c>
      <c r="C122" s="46" t="s">
        <v>13</v>
      </c>
      <c r="D122" s="22"/>
      <c r="E122" s="22">
        <v>2.7222222222222226E-4</v>
      </c>
      <c r="F122" s="22"/>
      <c r="G122" s="22">
        <v>2.7268518518518522E-4</v>
      </c>
      <c r="H122" s="22">
        <v>3.2048611111111112E-4</v>
      </c>
      <c r="I122" s="22"/>
      <c r="J122" s="67"/>
      <c r="K122" s="67"/>
      <c r="L122" s="67"/>
      <c r="M122" s="67"/>
      <c r="N122" s="67"/>
      <c r="O122" s="76"/>
      <c r="Q122" s="37">
        <f>MAX($E122,D122)-MIN($E122,D122)</f>
        <v>0</v>
      </c>
      <c r="R122" s="37">
        <f>MAX($E122,F122)-MIN($E122,F122)</f>
        <v>0</v>
      </c>
      <c r="S122" s="37">
        <f>MAX($E122,G122)-MIN($E122,G122)</f>
        <v>4.6296296296296016E-7</v>
      </c>
      <c r="T122" s="37">
        <f>MAX($E122,H122)-MIN($E122,H122)</f>
        <v>4.8263888888888868E-5</v>
      </c>
      <c r="U122" s="37">
        <f>MAX($E122,I122)-MIN($E122,I122)</f>
        <v>0</v>
      </c>
      <c r="X122" s="58"/>
      <c r="Y122" s="58"/>
    </row>
    <row r="123" spans="1:25" ht="13.8">
      <c r="A123" s="72"/>
      <c r="B123" s="54"/>
      <c r="C123" s="46" t="s">
        <v>14</v>
      </c>
      <c r="D123" s="12" t="str">
        <f t="shared" ref="D123:I123" si="145">IF(ISERROR(RANK(D122,$D122:$I122,-1)),"-",RANK(D122,$D122:$I122,-1))</f>
        <v>-</v>
      </c>
      <c r="E123" s="12">
        <f t="shared" si="145"/>
        <v>1</v>
      </c>
      <c r="F123" s="12" t="str">
        <f t="shared" si="145"/>
        <v>-</v>
      </c>
      <c r="G123" s="12">
        <f t="shared" si="145"/>
        <v>2</v>
      </c>
      <c r="H123" s="12">
        <f t="shared" si="145"/>
        <v>3</v>
      </c>
      <c r="I123" s="12" t="str">
        <f t="shared" si="145"/>
        <v>-</v>
      </c>
      <c r="J123" s="67">
        <f t="shared" ref="J123:O123" si="146">SUM(J121+J119)</f>
        <v>0</v>
      </c>
      <c r="K123" s="67">
        <f t="shared" si="146"/>
        <v>148</v>
      </c>
      <c r="L123" s="67">
        <f t="shared" si="146"/>
        <v>99</v>
      </c>
      <c r="M123" s="67">
        <f t="shared" si="146"/>
        <v>124</v>
      </c>
      <c r="N123" s="67">
        <f t="shared" si="146"/>
        <v>135</v>
      </c>
      <c r="O123" s="77">
        <f t="shared" si="146"/>
        <v>0</v>
      </c>
      <c r="X123" s="58"/>
      <c r="Y123" s="58"/>
    </row>
    <row r="124" spans="1:25" ht="14.4" thickBot="1">
      <c r="A124" s="73"/>
      <c r="B124" s="10"/>
      <c r="C124" s="47" t="s">
        <v>15</v>
      </c>
      <c r="D124" s="9">
        <f t="shared" ref="D124:I124" si="147">IF(D123=1,6,IF(D123=2,5,IF(D123=3,4,IF(D123=4,3,IF(D123=5,2,IF(D123=6,1,0))))))</f>
        <v>0</v>
      </c>
      <c r="E124" s="9">
        <f t="shared" si="147"/>
        <v>6</v>
      </c>
      <c r="F124" s="9">
        <f t="shared" si="147"/>
        <v>0</v>
      </c>
      <c r="G124" s="9">
        <f t="shared" si="147"/>
        <v>5</v>
      </c>
      <c r="H124" s="9">
        <f t="shared" si="147"/>
        <v>4</v>
      </c>
      <c r="I124" s="9">
        <f t="shared" si="147"/>
        <v>0</v>
      </c>
      <c r="J124" s="69"/>
      <c r="K124" s="69"/>
      <c r="L124" s="69"/>
      <c r="M124" s="69"/>
      <c r="N124" s="69"/>
      <c r="O124" s="78"/>
      <c r="X124" s="58"/>
      <c r="Y124" s="58"/>
    </row>
    <row r="125" spans="1:25" ht="13.8">
      <c r="A125" s="71">
        <v>31</v>
      </c>
      <c r="B125" s="53" t="s">
        <v>49</v>
      </c>
      <c r="C125" s="45" t="s">
        <v>12</v>
      </c>
      <c r="D125" s="51"/>
      <c r="E125" s="51"/>
      <c r="F125" s="51">
        <f t="shared" ref="F125:I125" si="148">IF(F$4="Barry A",$X150,IF(F$4="Barry B",$Y150,""))</f>
        <v>0</v>
      </c>
      <c r="G125" s="51" t="str">
        <f t="shared" si="148"/>
        <v/>
      </c>
      <c r="H125" s="51" t="str">
        <f t="shared" si="148"/>
        <v/>
      </c>
      <c r="I125" s="51" t="str">
        <f t="shared" si="148"/>
        <v/>
      </c>
      <c r="J125" s="74">
        <f t="shared" ref="J125:O125" si="149">SUM(D128)</f>
        <v>0</v>
      </c>
      <c r="K125" s="74">
        <f t="shared" si="149"/>
        <v>4</v>
      </c>
      <c r="L125" s="74">
        <f t="shared" si="149"/>
        <v>3</v>
      </c>
      <c r="M125" s="74">
        <f t="shared" si="149"/>
        <v>5</v>
      </c>
      <c r="N125" s="74">
        <f t="shared" si="149"/>
        <v>6</v>
      </c>
      <c r="O125" s="75">
        <f t="shared" si="149"/>
        <v>0</v>
      </c>
      <c r="X125" s="58"/>
      <c r="Y125" s="58"/>
    </row>
    <row r="126" spans="1:25" ht="13.8">
      <c r="A126" s="72"/>
      <c r="B126" s="54" t="s">
        <v>38</v>
      </c>
      <c r="C126" s="46" t="s">
        <v>13</v>
      </c>
      <c r="D126" s="22">
        <v>6.0914351851851852E-4</v>
      </c>
      <c r="E126" s="22">
        <v>5.3217592592592585E-4</v>
      </c>
      <c r="F126" s="22">
        <v>6.1597222222222229E-4</v>
      </c>
      <c r="G126" s="22">
        <v>4.7881944444444447E-4</v>
      </c>
      <c r="H126" s="22">
        <v>4.5000000000000004E-4</v>
      </c>
      <c r="I126" s="22"/>
      <c r="J126" s="67"/>
      <c r="K126" s="67"/>
      <c r="L126" s="67"/>
      <c r="M126" s="67"/>
      <c r="N126" s="67"/>
      <c r="O126" s="76"/>
      <c r="Q126" s="37">
        <f>MAX($E126,D126)-MIN($E126,D126)</f>
        <v>7.6967592592592669E-5</v>
      </c>
      <c r="R126" s="37">
        <f>MAX($E126,F126)-MIN($E126,F126)</f>
        <v>8.379629629629644E-5</v>
      </c>
      <c r="S126" s="37">
        <f>MAX($E126,G126)-MIN($E126,G126)</f>
        <v>5.3356481481481375E-5</v>
      </c>
      <c r="T126" s="37">
        <f>MAX($E126,H126)-MIN($E126,H126)</f>
        <v>8.2175925925925808E-5</v>
      </c>
      <c r="U126" s="37">
        <f>MAX($E126,I126)-MIN($E126,I126)</f>
        <v>0</v>
      </c>
      <c r="X126" s="58"/>
      <c r="Y126" s="58"/>
    </row>
    <row r="127" spans="1:25" ht="13.8">
      <c r="A127" s="72"/>
      <c r="B127" s="54"/>
      <c r="C127" s="46" t="s">
        <v>14</v>
      </c>
      <c r="D127" s="12">
        <v>0</v>
      </c>
      <c r="E127" s="12">
        <f t="shared" ref="D127:I127" si="150">IF(ISERROR(RANK(E126,$D126:$I126,-1)),"-",RANK(E126,$D126:$I126,-1))</f>
        <v>3</v>
      </c>
      <c r="F127" s="12">
        <v>4</v>
      </c>
      <c r="G127" s="12">
        <f t="shared" si="150"/>
        <v>2</v>
      </c>
      <c r="H127" s="12">
        <f t="shared" si="150"/>
        <v>1</v>
      </c>
      <c r="I127" s="12" t="str">
        <f t="shared" si="150"/>
        <v>-</v>
      </c>
      <c r="J127" s="67">
        <f t="shared" ref="J127:O127" si="151">SUM(J125+J123)</f>
        <v>0</v>
      </c>
      <c r="K127" s="67">
        <f t="shared" si="151"/>
        <v>152</v>
      </c>
      <c r="L127" s="67">
        <f t="shared" si="151"/>
        <v>102</v>
      </c>
      <c r="M127" s="67">
        <f t="shared" si="151"/>
        <v>129</v>
      </c>
      <c r="N127" s="67">
        <f t="shared" si="151"/>
        <v>141</v>
      </c>
      <c r="O127" s="77">
        <f t="shared" si="151"/>
        <v>0</v>
      </c>
      <c r="X127" s="58"/>
      <c r="Y127" s="58"/>
    </row>
    <row r="128" spans="1:25" ht="14.4" thickBot="1">
      <c r="A128" s="73"/>
      <c r="B128" s="10"/>
      <c r="C128" s="47" t="s">
        <v>15</v>
      </c>
      <c r="D128" s="9">
        <v>0</v>
      </c>
      <c r="E128" s="9">
        <f t="shared" ref="D128:I128" si="152">IF(E127=1,6,IF(E127=2,5,IF(E127=3,4,IF(E127=4,3,IF(E127=5,2,IF(E127=6,1,0))))))</f>
        <v>4</v>
      </c>
      <c r="F128" s="9">
        <f t="shared" si="152"/>
        <v>3</v>
      </c>
      <c r="G128" s="9">
        <f t="shared" si="152"/>
        <v>5</v>
      </c>
      <c r="H128" s="9">
        <f t="shared" si="152"/>
        <v>6</v>
      </c>
      <c r="I128" s="9">
        <f t="shared" si="152"/>
        <v>0</v>
      </c>
      <c r="J128" s="69"/>
      <c r="K128" s="69"/>
      <c r="L128" s="69"/>
      <c r="M128" s="69"/>
      <c r="N128" s="69"/>
      <c r="O128" s="78"/>
      <c r="X128" s="58"/>
      <c r="Y128" s="58"/>
    </row>
    <row r="129" spans="1:25" ht="13.8">
      <c r="A129" s="71">
        <v>32</v>
      </c>
      <c r="B129" s="53" t="s">
        <v>50</v>
      </c>
      <c r="C129" s="45" t="s">
        <v>12</v>
      </c>
      <c r="D129" s="51">
        <f>IF(D$4="Barry A",$X129,IF(D$4="Barry B",$Y129,""))</f>
        <v>0</v>
      </c>
      <c r="E129" s="51" t="str">
        <f t="shared" ref="E129:I129" si="153">IF(E$4="Barry A",$X129,IF(E$4="Barry B",$Y129,""))</f>
        <v/>
      </c>
      <c r="F129" s="51">
        <f t="shared" si="153"/>
        <v>0</v>
      </c>
      <c r="G129" s="51" t="str">
        <f t="shared" si="153"/>
        <v/>
      </c>
      <c r="H129" s="51" t="str">
        <f t="shared" si="153"/>
        <v/>
      </c>
      <c r="I129" s="51" t="str">
        <f t="shared" si="153"/>
        <v/>
      </c>
      <c r="J129" s="74">
        <f t="shared" ref="J129:O129" si="154">SUM(D132)</f>
        <v>0</v>
      </c>
      <c r="K129" s="74">
        <f t="shared" si="154"/>
        <v>6</v>
      </c>
      <c r="L129" s="74">
        <f t="shared" si="154"/>
        <v>3</v>
      </c>
      <c r="M129" s="74">
        <f t="shared" si="154"/>
        <v>4</v>
      </c>
      <c r="N129" s="74">
        <f>SUM(H132)</f>
        <v>5</v>
      </c>
      <c r="O129" s="75">
        <f t="shared" si="154"/>
        <v>0</v>
      </c>
      <c r="X129" s="58"/>
      <c r="Y129" s="58"/>
    </row>
    <row r="130" spans="1:25" ht="13.8">
      <c r="A130" s="72"/>
      <c r="B130" s="54" t="s">
        <v>38</v>
      </c>
      <c r="C130" s="46" t="s">
        <v>13</v>
      </c>
      <c r="D130" s="22">
        <v>5.2152777777777777E-4</v>
      </c>
      <c r="E130" s="22">
        <v>3.9270833333333329E-4</v>
      </c>
      <c r="F130" s="22">
        <v>5.5185185185185187E-4</v>
      </c>
      <c r="G130" s="22">
        <v>5.0995370370370376E-4</v>
      </c>
      <c r="H130" s="22">
        <v>4.3472222222222219E-4</v>
      </c>
      <c r="I130" s="22"/>
      <c r="J130" s="67"/>
      <c r="K130" s="67"/>
      <c r="L130" s="67"/>
      <c r="M130" s="67"/>
      <c r="N130" s="67"/>
      <c r="O130" s="76"/>
      <c r="Q130" s="37">
        <f>MAX($E130,D130)-MIN($E130,D130)</f>
        <v>1.2881944444444448E-4</v>
      </c>
      <c r="R130" s="37">
        <f>MAX($E130,F130)-MIN($E130,F130)</f>
        <v>1.5914351851851859E-4</v>
      </c>
      <c r="S130" s="37">
        <f>MAX($E130,G130)-MIN($E130,G130)</f>
        <v>1.1724537037037047E-4</v>
      </c>
      <c r="T130" s="37">
        <f>MAX($E130,H130)-MIN($E130,H130)</f>
        <v>4.2013888888888906E-5</v>
      </c>
      <c r="U130" s="37">
        <f>MAX($E130,I130)-MIN($E130,I130)</f>
        <v>0</v>
      </c>
      <c r="X130" s="58"/>
      <c r="Y130" s="58"/>
    </row>
    <row r="131" spans="1:25" ht="13.8">
      <c r="A131" s="72"/>
      <c r="B131" s="54"/>
      <c r="C131" s="46" t="s">
        <v>14</v>
      </c>
      <c r="D131" s="12">
        <v>0</v>
      </c>
      <c r="E131" s="12">
        <f t="shared" ref="D131:I131" si="155">IF(ISERROR(RANK(E130,$D130:$I130,-1)),"-",RANK(E130,$D130:$I130,-1))</f>
        <v>1</v>
      </c>
      <c r="F131" s="12">
        <v>4</v>
      </c>
      <c r="G131" s="12">
        <f t="shared" si="155"/>
        <v>3</v>
      </c>
      <c r="H131" s="12">
        <f t="shared" si="155"/>
        <v>2</v>
      </c>
      <c r="I131" s="12" t="str">
        <f t="shared" si="155"/>
        <v>-</v>
      </c>
      <c r="J131" s="67">
        <f t="shared" ref="J131:O131" si="156">SUM(J129+J127)</f>
        <v>0</v>
      </c>
      <c r="K131" s="67">
        <f t="shared" si="156"/>
        <v>158</v>
      </c>
      <c r="L131" s="67">
        <f t="shared" si="156"/>
        <v>105</v>
      </c>
      <c r="M131" s="67">
        <f t="shared" si="156"/>
        <v>133</v>
      </c>
      <c r="N131" s="67">
        <f t="shared" si="156"/>
        <v>146</v>
      </c>
      <c r="O131" s="77">
        <f t="shared" si="156"/>
        <v>0</v>
      </c>
      <c r="X131" s="58"/>
      <c r="Y131" s="58"/>
    </row>
    <row r="132" spans="1:25" ht="14.4" thickBot="1">
      <c r="A132" s="73"/>
      <c r="B132" s="10"/>
      <c r="C132" s="47" t="s">
        <v>15</v>
      </c>
      <c r="D132" s="9">
        <v>0</v>
      </c>
      <c r="E132" s="9">
        <f t="shared" ref="D132:I132" si="157">IF(E131=1,6,IF(E131=2,5,IF(E131=3,4,IF(E131=4,3,IF(E131=5,2,IF(E131=6,1,0))))))</f>
        <v>6</v>
      </c>
      <c r="F132" s="9">
        <f t="shared" si="157"/>
        <v>3</v>
      </c>
      <c r="G132" s="9">
        <f t="shared" si="157"/>
        <v>4</v>
      </c>
      <c r="H132" s="9">
        <f t="shared" si="157"/>
        <v>5</v>
      </c>
      <c r="I132" s="9">
        <f t="shared" si="157"/>
        <v>0</v>
      </c>
      <c r="J132" s="69"/>
      <c r="K132" s="69"/>
      <c r="L132" s="69"/>
      <c r="M132" s="69"/>
      <c r="N132" s="69"/>
      <c r="O132" s="78"/>
      <c r="X132" s="58"/>
      <c r="Y132" s="58"/>
    </row>
    <row r="133" spans="1:25" ht="13.8">
      <c r="A133" s="71">
        <v>33</v>
      </c>
      <c r="B133" s="53" t="s">
        <v>53</v>
      </c>
      <c r="C133" s="45" t="s">
        <v>12</v>
      </c>
      <c r="D133" s="51">
        <f>IF(D$4="Barry A",$X133,IF(D$4="Barry B",$Y133,""))</f>
        <v>0</v>
      </c>
      <c r="E133" s="51" t="str">
        <f t="shared" ref="E133:I133" si="158">IF(E$4="Barry A",$X133,IF(E$4="Barry B",$Y133,""))</f>
        <v/>
      </c>
      <c r="F133" s="51">
        <f t="shared" si="158"/>
        <v>0</v>
      </c>
      <c r="G133" s="51" t="str">
        <f t="shared" si="158"/>
        <v/>
      </c>
      <c r="H133" s="51" t="str">
        <f t="shared" si="158"/>
        <v/>
      </c>
      <c r="I133" s="51" t="str">
        <f t="shared" si="158"/>
        <v/>
      </c>
      <c r="J133" s="74">
        <f t="shared" ref="J133:O133" si="159">SUM(D136)</f>
        <v>0</v>
      </c>
      <c r="K133" s="74">
        <f t="shared" si="159"/>
        <v>6</v>
      </c>
      <c r="L133" s="74">
        <f t="shared" si="159"/>
        <v>5</v>
      </c>
      <c r="M133" s="74">
        <f t="shared" si="159"/>
        <v>3</v>
      </c>
      <c r="N133" s="74">
        <f t="shared" si="159"/>
        <v>4</v>
      </c>
      <c r="O133" s="75">
        <f t="shared" si="159"/>
        <v>0</v>
      </c>
      <c r="X133" s="58"/>
      <c r="Y133" s="58"/>
    </row>
    <row r="134" spans="1:25" ht="13.8">
      <c r="A134" s="72"/>
      <c r="B134" s="54" t="s">
        <v>37</v>
      </c>
      <c r="C134" s="46" t="s">
        <v>13</v>
      </c>
      <c r="D134" s="22"/>
      <c r="E134" s="22">
        <v>4.627314814814815E-4</v>
      </c>
      <c r="F134" s="22">
        <v>5.0243055555555555E-4</v>
      </c>
      <c r="G134" s="22">
        <v>3.5416666666666666E-2</v>
      </c>
      <c r="H134" s="22">
        <v>5.3530092592592594E-4</v>
      </c>
      <c r="I134" s="22"/>
      <c r="J134" s="67"/>
      <c r="K134" s="67"/>
      <c r="L134" s="67"/>
      <c r="M134" s="67"/>
      <c r="N134" s="67"/>
      <c r="O134" s="76"/>
      <c r="Q134" s="37">
        <f>MAX($E134,D134)-MIN($E134,D134)</f>
        <v>0</v>
      </c>
      <c r="R134" s="37">
        <f>MAX($E134,F134)-MIN($E134,F134)</f>
        <v>3.9699074074074051E-5</v>
      </c>
      <c r="S134" s="37">
        <f>MAX($E134,G134)-MIN($E134,G134)</f>
        <v>3.4953935185185185E-2</v>
      </c>
      <c r="T134" s="37">
        <f>MAX($E134,H134)-MIN($E134,H134)</f>
        <v>7.2569444444444439E-5</v>
      </c>
      <c r="U134" s="37">
        <f>MAX($E134,I134)-MIN($E134,I134)</f>
        <v>0</v>
      </c>
      <c r="X134" s="58"/>
      <c r="Y134" s="58"/>
    </row>
    <row r="135" spans="1:25" ht="13.8">
      <c r="A135" s="72"/>
      <c r="B135" s="54"/>
      <c r="C135" s="46" t="s">
        <v>14</v>
      </c>
      <c r="D135" s="12" t="str">
        <f t="shared" ref="D135:I135" si="160">IF(ISERROR(RANK(D134,$D134:$I134,-1)),"-",RANK(D134,$D134:$I134,-1))</f>
        <v>-</v>
      </c>
      <c r="E135" s="12">
        <f t="shared" si="160"/>
        <v>1</v>
      </c>
      <c r="F135" s="12">
        <f t="shared" si="160"/>
        <v>2</v>
      </c>
      <c r="G135" s="12">
        <f t="shared" si="160"/>
        <v>4</v>
      </c>
      <c r="H135" s="12">
        <f t="shared" si="160"/>
        <v>3</v>
      </c>
      <c r="I135" s="12" t="str">
        <f t="shared" si="160"/>
        <v>-</v>
      </c>
      <c r="J135" s="67">
        <f t="shared" ref="J135:O135" si="161">SUM(J133+J131)</f>
        <v>0</v>
      </c>
      <c r="K135" s="67">
        <f t="shared" si="161"/>
        <v>164</v>
      </c>
      <c r="L135" s="67">
        <f t="shared" si="161"/>
        <v>110</v>
      </c>
      <c r="M135" s="67">
        <f t="shared" si="161"/>
        <v>136</v>
      </c>
      <c r="N135" s="67">
        <f t="shared" si="161"/>
        <v>150</v>
      </c>
      <c r="O135" s="77">
        <f t="shared" si="161"/>
        <v>0</v>
      </c>
      <c r="X135" s="58"/>
      <c r="Y135" s="58"/>
    </row>
    <row r="136" spans="1:25" ht="14.4" thickBot="1">
      <c r="A136" s="73"/>
      <c r="B136" s="10"/>
      <c r="C136" s="47" t="s">
        <v>15</v>
      </c>
      <c r="D136" s="9">
        <f t="shared" ref="D136:I136" si="162">IF(D135=1,6,IF(D135=2,5,IF(D135=3,4,IF(D135=4,3,IF(D135=5,2,IF(D135=6,1,0))))))</f>
        <v>0</v>
      </c>
      <c r="E136" s="9">
        <f t="shared" si="162"/>
        <v>6</v>
      </c>
      <c r="F136" s="9">
        <f t="shared" si="162"/>
        <v>5</v>
      </c>
      <c r="G136" s="9">
        <f t="shared" si="162"/>
        <v>3</v>
      </c>
      <c r="H136" s="9">
        <f t="shared" si="162"/>
        <v>4</v>
      </c>
      <c r="I136" s="9">
        <f t="shared" si="162"/>
        <v>0</v>
      </c>
      <c r="J136" s="69"/>
      <c r="K136" s="69"/>
      <c r="L136" s="69"/>
      <c r="M136" s="69"/>
      <c r="N136" s="69"/>
      <c r="O136" s="78"/>
      <c r="X136" s="58"/>
      <c r="Y136" s="58"/>
    </row>
    <row r="137" spans="1:25" ht="13.8">
      <c r="A137" s="71">
        <v>34</v>
      </c>
      <c r="B137" s="53" t="s">
        <v>54</v>
      </c>
      <c r="C137" s="45" t="s">
        <v>12</v>
      </c>
      <c r="D137" s="51">
        <f>IF(D$4="Barry A",$X137,IF(D$4="Barry B",$Y137,""))</f>
        <v>0</v>
      </c>
      <c r="E137" s="51" t="str">
        <f t="shared" ref="E137:I137" si="163">IF(E$4="Barry A",$X137,IF(E$4="Barry B",$Y137,""))</f>
        <v/>
      </c>
      <c r="F137" s="51">
        <f t="shared" si="163"/>
        <v>0</v>
      </c>
      <c r="G137" s="51" t="str">
        <f t="shared" si="163"/>
        <v/>
      </c>
      <c r="H137" s="51" t="str">
        <f t="shared" si="163"/>
        <v/>
      </c>
      <c r="I137" s="51" t="str">
        <f t="shared" si="163"/>
        <v/>
      </c>
      <c r="J137" s="74">
        <f t="shared" ref="J137:O137" si="164">SUM(D140)</f>
        <v>0</v>
      </c>
      <c r="K137" s="74">
        <f t="shared" si="164"/>
        <v>5</v>
      </c>
      <c r="L137" s="74">
        <f t="shared" si="164"/>
        <v>6</v>
      </c>
      <c r="M137" s="74">
        <f t="shared" si="164"/>
        <v>4</v>
      </c>
      <c r="N137" s="74">
        <f t="shared" si="164"/>
        <v>3</v>
      </c>
      <c r="O137" s="75">
        <f t="shared" si="164"/>
        <v>0</v>
      </c>
      <c r="X137" s="58"/>
      <c r="Y137" s="58"/>
    </row>
    <row r="138" spans="1:25" ht="13.8">
      <c r="A138" s="72"/>
      <c r="B138" s="54" t="s">
        <v>37</v>
      </c>
      <c r="C138" s="46" t="s">
        <v>13</v>
      </c>
      <c r="D138" s="22"/>
      <c r="E138" s="22">
        <v>5.175925925925926E-4</v>
      </c>
      <c r="F138" s="22">
        <v>4.5914351851851851E-4</v>
      </c>
      <c r="G138" s="22">
        <v>5.6851851851851844E-4</v>
      </c>
      <c r="H138" s="22">
        <v>5.854166666666667E-4</v>
      </c>
      <c r="I138" s="22"/>
      <c r="J138" s="67"/>
      <c r="K138" s="67"/>
      <c r="L138" s="67"/>
      <c r="M138" s="67"/>
      <c r="N138" s="67"/>
      <c r="O138" s="76"/>
      <c r="Q138" s="37">
        <f>MAX($E138,D138)-MIN($E138,D138)</f>
        <v>0</v>
      </c>
      <c r="R138" s="37">
        <f>MAX($E138,F138)-MIN($E138,F138)</f>
        <v>5.84490740740741E-5</v>
      </c>
      <c r="S138" s="37">
        <f>MAX($E138,G138)-MIN($E138,G138)</f>
        <v>5.0925925925925835E-5</v>
      </c>
      <c r="T138" s="37">
        <f>MAX($E138,H138)-MIN($E138,H138)</f>
        <v>6.7824074074074097E-5</v>
      </c>
      <c r="U138" s="37">
        <f>MAX($E138,I138)-MIN($E138,I138)</f>
        <v>0</v>
      </c>
      <c r="X138" s="58"/>
      <c r="Y138" s="58"/>
    </row>
    <row r="139" spans="1:25" ht="13.8">
      <c r="A139" s="72"/>
      <c r="B139" s="54"/>
      <c r="C139" s="46" t="s">
        <v>14</v>
      </c>
      <c r="D139" s="12" t="str">
        <f t="shared" ref="D139:I139" si="165">IF(ISERROR(RANK(D138,$D138:$I138,-1)),"-",RANK(D138,$D138:$I138,-1))</f>
        <v>-</v>
      </c>
      <c r="E139" s="12">
        <f t="shared" si="165"/>
        <v>2</v>
      </c>
      <c r="F139" s="12">
        <f t="shared" si="165"/>
        <v>1</v>
      </c>
      <c r="G139" s="12">
        <f t="shared" si="165"/>
        <v>3</v>
      </c>
      <c r="H139" s="12">
        <f t="shared" si="165"/>
        <v>4</v>
      </c>
      <c r="I139" s="12" t="str">
        <f t="shared" si="165"/>
        <v>-</v>
      </c>
      <c r="J139" s="67">
        <f t="shared" ref="J139:O139" si="166">SUM(J137+J135)</f>
        <v>0</v>
      </c>
      <c r="K139" s="67">
        <f t="shared" si="166"/>
        <v>169</v>
      </c>
      <c r="L139" s="67">
        <f t="shared" si="166"/>
        <v>116</v>
      </c>
      <c r="M139" s="67">
        <f t="shared" si="166"/>
        <v>140</v>
      </c>
      <c r="N139" s="67">
        <f t="shared" si="166"/>
        <v>153</v>
      </c>
      <c r="O139" s="77">
        <f t="shared" si="166"/>
        <v>0</v>
      </c>
      <c r="X139" s="58"/>
      <c r="Y139" s="58"/>
    </row>
    <row r="140" spans="1:25" ht="14.4" thickBot="1">
      <c r="A140" s="73"/>
      <c r="B140" s="10"/>
      <c r="C140" s="47" t="s">
        <v>15</v>
      </c>
      <c r="D140" s="9">
        <f t="shared" ref="D140:I140" si="167">IF(D139=1,6,IF(D139=2,5,IF(D139=3,4,IF(D139=4,3,IF(D139=5,2,IF(D139=6,1,0))))))</f>
        <v>0</v>
      </c>
      <c r="E140" s="9">
        <f t="shared" si="167"/>
        <v>5</v>
      </c>
      <c r="F140" s="9">
        <f t="shared" si="167"/>
        <v>6</v>
      </c>
      <c r="G140" s="9">
        <f t="shared" si="167"/>
        <v>4</v>
      </c>
      <c r="H140" s="9">
        <f t="shared" si="167"/>
        <v>3</v>
      </c>
      <c r="I140" s="9">
        <f t="shared" si="167"/>
        <v>0</v>
      </c>
      <c r="J140" s="69"/>
      <c r="K140" s="69"/>
      <c r="L140" s="69"/>
      <c r="M140" s="69"/>
      <c r="N140" s="69"/>
      <c r="O140" s="78"/>
      <c r="X140" s="58"/>
      <c r="Y140" s="58"/>
    </row>
    <row r="141" spans="1:25" ht="13.8">
      <c r="A141" s="71">
        <v>35</v>
      </c>
      <c r="B141" s="53" t="s">
        <v>58</v>
      </c>
      <c r="C141" s="45" t="s">
        <v>12</v>
      </c>
      <c r="D141" s="51">
        <f>IF(D$4="Barry A",$X141,IF(D$4="Barry B",$Y141,""))</f>
        <v>0</v>
      </c>
      <c r="E141" s="51" t="str">
        <f t="shared" ref="E141:I141" si="168">IF(E$4="Barry A",$X141,IF(E$4="Barry B",$Y141,""))</f>
        <v/>
      </c>
      <c r="F141" s="51">
        <f t="shared" si="168"/>
        <v>0</v>
      </c>
      <c r="G141" s="51" t="str">
        <f t="shared" si="168"/>
        <v/>
      </c>
      <c r="H141" s="51" t="str">
        <f t="shared" si="168"/>
        <v/>
      </c>
      <c r="I141" s="51" t="str">
        <f t="shared" si="168"/>
        <v/>
      </c>
      <c r="J141" s="74">
        <f t="shared" ref="J141:O141" si="169">SUM(D144)</f>
        <v>0</v>
      </c>
      <c r="K141" s="74">
        <f t="shared" si="169"/>
        <v>6</v>
      </c>
      <c r="L141" s="74">
        <f t="shared" si="169"/>
        <v>5</v>
      </c>
      <c r="M141" s="74">
        <f t="shared" si="169"/>
        <v>3</v>
      </c>
      <c r="N141" s="74">
        <f t="shared" si="169"/>
        <v>4</v>
      </c>
      <c r="O141" s="75">
        <f t="shared" si="169"/>
        <v>0</v>
      </c>
      <c r="X141" s="58"/>
      <c r="Y141" s="58"/>
    </row>
    <row r="142" spans="1:25" ht="13.8">
      <c r="A142" s="72"/>
      <c r="B142" s="54" t="s">
        <v>36</v>
      </c>
      <c r="C142" s="46" t="s">
        <v>13</v>
      </c>
      <c r="D142" s="22"/>
      <c r="E142" s="22">
        <v>3.9756944444444448E-4</v>
      </c>
      <c r="F142" s="22">
        <v>4.1273148148148142E-4</v>
      </c>
      <c r="G142" s="22">
        <v>4.4513888888888885E-4</v>
      </c>
      <c r="H142" s="22">
        <v>4.3530092592592595E-4</v>
      </c>
      <c r="I142" s="22"/>
      <c r="J142" s="67"/>
      <c r="K142" s="67"/>
      <c r="L142" s="67"/>
      <c r="M142" s="67"/>
      <c r="N142" s="67"/>
      <c r="O142" s="76"/>
      <c r="Q142" s="37">
        <f>MAX($E142,D142)-MIN($E142,D142)</f>
        <v>0</v>
      </c>
      <c r="R142" s="37">
        <f>MAX($E142,F142)-MIN($E142,F142)</f>
        <v>1.5162037037036945E-5</v>
      </c>
      <c r="S142" s="37">
        <f>MAX($E142,G142)-MIN($E142,G142)</f>
        <v>4.7569444444444373E-5</v>
      </c>
      <c r="T142" s="37">
        <f>MAX($E142,H142)-MIN($E142,H142)</f>
        <v>3.773148148148147E-5</v>
      </c>
      <c r="U142" s="37">
        <f>MAX($E142,I142)-MIN($E142,I142)</f>
        <v>0</v>
      </c>
      <c r="X142" s="58"/>
      <c r="Y142" s="58"/>
    </row>
    <row r="143" spans="1:25" ht="13.8">
      <c r="A143" s="72"/>
      <c r="B143" s="54"/>
      <c r="C143" s="46" t="s">
        <v>14</v>
      </c>
      <c r="D143" s="12" t="str">
        <f t="shared" ref="D143:I143" si="170">IF(ISERROR(RANK(D142,$D142:$I142,-1)),"-",RANK(D142,$D142:$I142,-1))</f>
        <v>-</v>
      </c>
      <c r="E143" s="12">
        <f t="shared" si="170"/>
        <v>1</v>
      </c>
      <c r="F143" s="12">
        <f t="shared" si="170"/>
        <v>2</v>
      </c>
      <c r="G143" s="12">
        <f t="shared" si="170"/>
        <v>4</v>
      </c>
      <c r="H143" s="12">
        <f t="shared" si="170"/>
        <v>3</v>
      </c>
      <c r="I143" s="12" t="str">
        <f t="shared" si="170"/>
        <v>-</v>
      </c>
      <c r="J143" s="67">
        <f t="shared" ref="J143:O143" si="171">SUM(J141+J139)</f>
        <v>0</v>
      </c>
      <c r="K143" s="67">
        <f t="shared" si="171"/>
        <v>175</v>
      </c>
      <c r="L143" s="67">
        <f t="shared" si="171"/>
        <v>121</v>
      </c>
      <c r="M143" s="67">
        <f t="shared" si="171"/>
        <v>143</v>
      </c>
      <c r="N143" s="67">
        <f t="shared" si="171"/>
        <v>157</v>
      </c>
      <c r="O143" s="77">
        <f t="shared" si="171"/>
        <v>0</v>
      </c>
      <c r="X143" s="58"/>
      <c r="Y143" s="58"/>
    </row>
    <row r="144" spans="1:25" ht="14.4" thickBot="1">
      <c r="A144" s="73"/>
      <c r="B144" s="10"/>
      <c r="C144" s="47" t="s">
        <v>15</v>
      </c>
      <c r="D144" s="9">
        <f t="shared" ref="D144:I144" si="172">IF(D143=1,6,IF(D143=2,5,IF(D143=3,4,IF(D143=4,3,IF(D143=5,2,IF(D143=6,1,0))))))</f>
        <v>0</v>
      </c>
      <c r="E144" s="9">
        <f t="shared" si="172"/>
        <v>6</v>
      </c>
      <c r="F144" s="9">
        <f t="shared" si="172"/>
        <v>5</v>
      </c>
      <c r="G144" s="9">
        <f t="shared" si="172"/>
        <v>3</v>
      </c>
      <c r="H144" s="9">
        <f t="shared" si="172"/>
        <v>4</v>
      </c>
      <c r="I144" s="9">
        <f t="shared" si="172"/>
        <v>0</v>
      </c>
      <c r="J144" s="69"/>
      <c r="K144" s="69"/>
      <c r="L144" s="69"/>
      <c r="M144" s="69"/>
      <c r="N144" s="69"/>
      <c r="O144" s="78"/>
      <c r="X144" s="58"/>
      <c r="Y144" s="58"/>
    </row>
    <row r="145" spans="1:25" ht="13.8">
      <c r="A145" s="71">
        <v>36</v>
      </c>
      <c r="B145" s="53" t="s">
        <v>59</v>
      </c>
      <c r="C145" s="45" t="s">
        <v>12</v>
      </c>
      <c r="D145" s="51">
        <f>IF(D$4="Barry A",$X145,IF(D$4="Barry B",$Y145,""))</f>
        <v>0</v>
      </c>
      <c r="E145" s="51" t="str">
        <f t="shared" ref="E145:I145" si="173">IF(E$4="Barry A",$X145,IF(E$4="Barry B",$Y145,""))</f>
        <v/>
      </c>
      <c r="F145" s="51">
        <f t="shared" si="173"/>
        <v>0</v>
      </c>
      <c r="G145" s="51" t="str">
        <f t="shared" si="173"/>
        <v/>
      </c>
      <c r="H145" s="51" t="str">
        <f t="shared" si="173"/>
        <v/>
      </c>
      <c r="I145" s="51" t="str">
        <f t="shared" si="173"/>
        <v/>
      </c>
      <c r="J145" s="74">
        <f t="shared" ref="J145:O145" si="174">SUM(D148)</f>
        <v>0</v>
      </c>
      <c r="K145" s="74">
        <f t="shared" si="174"/>
        <v>6</v>
      </c>
      <c r="L145" s="74">
        <f t="shared" si="174"/>
        <v>3</v>
      </c>
      <c r="M145" s="74">
        <f t="shared" si="174"/>
        <v>4</v>
      </c>
      <c r="N145" s="74">
        <f t="shared" si="174"/>
        <v>5</v>
      </c>
      <c r="O145" s="75">
        <f t="shared" si="174"/>
        <v>0</v>
      </c>
      <c r="X145" s="58"/>
      <c r="Y145" s="58"/>
    </row>
    <row r="146" spans="1:25" ht="13.8">
      <c r="A146" s="72"/>
      <c r="B146" s="54" t="s">
        <v>36</v>
      </c>
      <c r="C146" s="46" t="s">
        <v>13</v>
      </c>
      <c r="D146" s="22"/>
      <c r="E146" s="22">
        <v>3.7731481481481486E-4</v>
      </c>
      <c r="F146" s="22">
        <v>4.6180555555555553E-4</v>
      </c>
      <c r="G146" s="22">
        <v>4.1921296296296297E-4</v>
      </c>
      <c r="H146" s="22">
        <v>4.0902777777777785E-4</v>
      </c>
      <c r="I146" s="22"/>
      <c r="J146" s="67"/>
      <c r="K146" s="67"/>
      <c r="L146" s="67"/>
      <c r="M146" s="67"/>
      <c r="N146" s="67"/>
      <c r="O146" s="76"/>
      <c r="Q146" s="37">
        <f>MAX($E146,D146)-MIN($E146,D146)</f>
        <v>0</v>
      </c>
      <c r="R146" s="37">
        <f>MAX($E146,F146)-MIN($E146,F146)</f>
        <v>8.4490740740740663E-5</v>
      </c>
      <c r="S146" s="37">
        <f>MAX($E146,G146)-MIN($E146,G146)</f>
        <v>4.1898148148148111E-5</v>
      </c>
      <c r="T146" s="37">
        <f>MAX($E146,H146)-MIN($E146,H146)</f>
        <v>3.1712962962962988E-5</v>
      </c>
      <c r="U146" s="37">
        <f>MAX($E146,I146)-MIN($E146,I146)</f>
        <v>0</v>
      </c>
      <c r="X146" s="58"/>
      <c r="Y146" s="58"/>
    </row>
    <row r="147" spans="1:25" ht="13.8">
      <c r="A147" s="72"/>
      <c r="B147" s="54"/>
      <c r="C147" s="46" t="s">
        <v>14</v>
      </c>
      <c r="D147" s="12" t="str">
        <f t="shared" ref="D147:I147" si="175">IF(ISERROR(RANK(D146,$D146:$I146,-1)),"-",RANK(D146,$D146:$I146,-1))</f>
        <v>-</v>
      </c>
      <c r="E147" s="12">
        <f t="shared" si="175"/>
        <v>1</v>
      </c>
      <c r="F147" s="12">
        <f t="shared" si="175"/>
        <v>4</v>
      </c>
      <c r="G147" s="12">
        <f t="shared" si="175"/>
        <v>3</v>
      </c>
      <c r="H147" s="12">
        <f t="shared" si="175"/>
        <v>2</v>
      </c>
      <c r="I147" s="12" t="str">
        <f t="shared" si="175"/>
        <v>-</v>
      </c>
      <c r="J147" s="67">
        <f t="shared" ref="J147:O147" si="176">SUM(J145+J143)</f>
        <v>0</v>
      </c>
      <c r="K147" s="67">
        <f t="shared" si="176"/>
        <v>181</v>
      </c>
      <c r="L147" s="67">
        <f t="shared" si="176"/>
        <v>124</v>
      </c>
      <c r="M147" s="67">
        <f t="shared" si="176"/>
        <v>147</v>
      </c>
      <c r="N147" s="67">
        <f t="shared" si="176"/>
        <v>162</v>
      </c>
      <c r="O147" s="77">
        <f t="shared" si="176"/>
        <v>0</v>
      </c>
      <c r="X147" s="58"/>
      <c r="Y147" s="58"/>
    </row>
    <row r="148" spans="1:25" ht="14.4" thickBot="1">
      <c r="A148" s="73"/>
      <c r="B148" s="10"/>
      <c r="C148" s="47" t="s">
        <v>15</v>
      </c>
      <c r="D148" s="9">
        <f t="shared" ref="D148:I148" si="177">IF(D147=1,6,IF(D147=2,5,IF(D147=3,4,IF(D147=4,3,IF(D147=5,2,IF(D147=6,1,0))))))</f>
        <v>0</v>
      </c>
      <c r="E148" s="9">
        <f t="shared" si="177"/>
        <v>6</v>
      </c>
      <c r="F148" s="9">
        <f t="shared" si="177"/>
        <v>3</v>
      </c>
      <c r="G148" s="9">
        <f t="shared" si="177"/>
        <v>4</v>
      </c>
      <c r="H148" s="9">
        <f t="shared" si="177"/>
        <v>5</v>
      </c>
      <c r="I148" s="9">
        <f t="shared" si="177"/>
        <v>0</v>
      </c>
      <c r="J148" s="69"/>
      <c r="K148" s="69"/>
      <c r="L148" s="69"/>
      <c r="M148" s="69"/>
      <c r="N148" s="69"/>
      <c r="O148" s="78"/>
      <c r="X148" s="58"/>
      <c r="Y148" s="58"/>
    </row>
    <row r="149" spans="1:25" ht="13.8">
      <c r="A149" s="71">
        <v>37</v>
      </c>
      <c r="B149" s="53" t="s">
        <v>47</v>
      </c>
      <c r="C149" s="45" t="s">
        <v>12</v>
      </c>
      <c r="D149" s="51">
        <f>IF(D$4="Barry A",$X149,IF(D$4="Barry B",$Y149,""))</f>
        <v>0</v>
      </c>
      <c r="E149" s="51" t="str">
        <f t="shared" ref="E149:I149" si="178">IF(E$4="Barry A",$X149,IF(E$4="Barry B",$Y149,""))</f>
        <v/>
      </c>
      <c r="F149" s="51">
        <f t="shared" si="178"/>
        <v>0</v>
      </c>
      <c r="G149" s="51" t="str">
        <f t="shared" si="178"/>
        <v/>
      </c>
      <c r="H149" s="51" t="str">
        <f t="shared" si="178"/>
        <v/>
      </c>
      <c r="I149" s="51" t="str">
        <f t="shared" si="178"/>
        <v/>
      </c>
      <c r="J149" s="74">
        <f t="shared" ref="J149:O149" si="179">SUM(D152)</f>
        <v>0</v>
      </c>
      <c r="K149" s="74">
        <f t="shared" si="179"/>
        <v>5</v>
      </c>
      <c r="L149" s="74">
        <f t="shared" si="179"/>
        <v>0</v>
      </c>
      <c r="M149" s="74">
        <f t="shared" si="179"/>
        <v>0</v>
      </c>
      <c r="N149" s="74">
        <f t="shared" si="179"/>
        <v>6</v>
      </c>
      <c r="O149" s="75">
        <f t="shared" si="179"/>
        <v>0</v>
      </c>
      <c r="X149" s="58"/>
      <c r="Y149" s="58"/>
    </row>
    <row r="150" spans="1:25" ht="13.8">
      <c r="A150" s="72"/>
      <c r="B150" s="54" t="s">
        <v>42</v>
      </c>
      <c r="C150" s="46" t="s">
        <v>13</v>
      </c>
      <c r="D150" s="22"/>
      <c r="E150" s="22">
        <v>3.0271990740740741E-3</v>
      </c>
      <c r="F150" s="22"/>
      <c r="G150" s="22" t="s">
        <v>68</v>
      </c>
      <c r="H150" s="22">
        <v>2.8085648148148145E-3</v>
      </c>
      <c r="I150" s="22"/>
      <c r="J150" s="67"/>
      <c r="K150" s="67"/>
      <c r="L150" s="67"/>
      <c r="M150" s="67"/>
      <c r="N150" s="67"/>
      <c r="O150" s="76"/>
      <c r="Q150" s="37">
        <f>MAX($E150,D150)-MIN($E150,D150)</f>
        <v>0</v>
      </c>
      <c r="R150" s="37">
        <f>MAX($E150,F150)-MIN($E150,F150)</f>
        <v>0</v>
      </c>
      <c r="S150" s="37">
        <f>MAX($E150,G150)-MIN($E150,G150)</f>
        <v>0</v>
      </c>
      <c r="T150" s="37">
        <f>MAX($E150,H150)-MIN($E150,H150)</f>
        <v>2.1863425925925956E-4</v>
      </c>
      <c r="U150" s="37">
        <f>MAX($E150,I150)-MIN($E150,I150)</f>
        <v>0</v>
      </c>
      <c r="X150" s="58"/>
      <c r="Y150" s="58"/>
    </row>
    <row r="151" spans="1:25" ht="13.8">
      <c r="A151" s="72"/>
      <c r="B151" s="54" t="s">
        <v>6</v>
      </c>
      <c r="C151" s="46" t="s">
        <v>14</v>
      </c>
      <c r="D151" s="12" t="str">
        <f t="shared" ref="D151:I151" si="180">IF(ISERROR(RANK(D150,$D150:$I150,-1)),"-",RANK(D150,$D150:$I150,-1))</f>
        <v>-</v>
      </c>
      <c r="E151" s="12">
        <f t="shared" si="180"/>
        <v>2</v>
      </c>
      <c r="F151" s="12" t="str">
        <f t="shared" si="180"/>
        <v>-</v>
      </c>
      <c r="G151" s="12" t="str">
        <f t="shared" si="180"/>
        <v>-</v>
      </c>
      <c r="H151" s="12">
        <f t="shared" si="180"/>
        <v>1</v>
      </c>
      <c r="I151" s="12" t="str">
        <f t="shared" si="180"/>
        <v>-</v>
      </c>
      <c r="J151" s="67">
        <f t="shared" ref="J151:O151" si="181">SUM(J149+J147)</f>
        <v>0</v>
      </c>
      <c r="K151" s="67">
        <f t="shared" si="181"/>
        <v>186</v>
      </c>
      <c r="L151" s="67">
        <f t="shared" si="181"/>
        <v>124</v>
      </c>
      <c r="M151" s="67">
        <f t="shared" si="181"/>
        <v>147</v>
      </c>
      <c r="N151" s="67">
        <f t="shared" si="181"/>
        <v>168</v>
      </c>
      <c r="O151" s="77">
        <f t="shared" si="181"/>
        <v>0</v>
      </c>
      <c r="X151" s="58"/>
      <c r="Y151" s="58"/>
    </row>
    <row r="152" spans="1:25" ht="14.4" thickBot="1">
      <c r="A152" s="73"/>
      <c r="B152" s="10"/>
      <c r="C152" s="47" t="s">
        <v>15</v>
      </c>
      <c r="D152" s="9">
        <f t="shared" ref="D152:I152" si="182">IF(D151=1,6,IF(D151=2,5,IF(D151=3,4,IF(D151=4,3,IF(D151=5,2,IF(D151=6,1,0))))))</f>
        <v>0</v>
      </c>
      <c r="E152" s="9">
        <f t="shared" si="182"/>
        <v>5</v>
      </c>
      <c r="F152" s="9">
        <f t="shared" si="182"/>
        <v>0</v>
      </c>
      <c r="G152" s="9">
        <f t="shared" si="182"/>
        <v>0</v>
      </c>
      <c r="H152" s="9">
        <f t="shared" si="182"/>
        <v>6</v>
      </c>
      <c r="I152" s="9">
        <f t="shared" si="182"/>
        <v>0</v>
      </c>
      <c r="J152" s="69"/>
      <c r="K152" s="69"/>
      <c r="L152" s="69"/>
      <c r="M152" s="69"/>
      <c r="N152" s="69"/>
      <c r="O152" s="78"/>
      <c r="X152" s="58"/>
      <c r="Y152" s="58"/>
    </row>
    <row r="153" spans="1:25" ht="13.8">
      <c r="A153" s="71">
        <v>38</v>
      </c>
      <c r="B153" s="53" t="s">
        <v>51</v>
      </c>
      <c r="C153" s="45" t="s">
        <v>12</v>
      </c>
      <c r="D153" s="51">
        <f>IF(D$4="Barry A",$X153,IF(D$4="Barry B",$Y153,""))</f>
        <v>0</v>
      </c>
      <c r="E153" s="51" t="str">
        <f t="shared" ref="E153:I153" si="183">IF(E$4="Barry A",$X153,IF(E$4="Barry B",$Y153,""))</f>
        <v/>
      </c>
      <c r="F153" s="51">
        <f t="shared" si="183"/>
        <v>0</v>
      </c>
      <c r="G153" s="51" t="str">
        <f t="shared" si="183"/>
        <v/>
      </c>
      <c r="H153" s="51" t="str">
        <f t="shared" si="183"/>
        <v/>
      </c>
      <c r="I153" s="51" t="str">
        <f t="shared" si="183"/>
        <v/>
      </c>
      <c r="J153" s="74">
        <f t="shared" ref="J153:O153" si="184">SUM(D156)</f>
        <v>0</v>
      </c>
      <c r="K153" s="74">
        <f t="shared" si="184"/>
        <v>5</v>
      </c>
      <c r="L153" s="74">
        <f t="shared" si="184"/>
        <v>3</v>
      </c>
      <c r="M153" s="74">
        <f t="shared" si="184"/>
        <v>4</v>
      </c>
      <c r="N153" s="74">
        <f t="shared" si="184"/>
        <v>6</v>
      </c>
      <c r="O153" s="75">
        <f t="shared" si="184"/>
        <v>0</v>
      </c>
      <c r="X153" s="58"/>
      <c r="Y153" s="58"/>
    </row>
    <row r="154" spans="1:25" ht="13.8">
      <c r="A154" s="72"/>
      <c r="B154" s="54" t="s">
        <v>42</v>
      </c>
      <c r="C154" s="46" t="s">
        <v>13</v>
      </c>
      <c r="D154" s="22"/>
      <c r="E154" s="22">
        <v>2.611805555555556E-3</v>
      </c>
      <c r="F154" s="22">
        <v>3.1766203703703709E-3</v>
      </c>
      <c r="G154" s="22">
        <v>2.9250000000000001E-3</v>
      </c>
      <c r="H154" s="22">
        <v>2.4260416666666666E-3</v>
      </c>
      <c r="I154" s="22"/>
      <c r="J154" s="67"/>
      <c r="K154" s="67"/>
      <c r="L154" s="67"/>
      <c r="M154" s="67"/>
      <c r="N154" s="67"/>
      <c r="O154" s="76"/>
      <c r="Q154" s="37">
        <f>MAX($E154,D154)-MIN($E154,D154)</f>
        <v>0</v>
      </c>
      <c r="R154" s="37">
        <f>MAX($E154,F154)-MIN($E154,F154)</f>
        <v>5.6481481481481487E-4</v>
      </c>
      <c r="S154" s="37">
        <f>MAX($E154,G154)-MIN($E154,G154)</f>
        <v>3.1319444444444407E-4</v>
      </c>
      <c r="T154" s="37">
        <f>MAX($E154,H154)-MIN($E154,H154)</f>
        <v>1.8576388888888939E-4</v>
      </c>
      <c r="U154" s="37">
        <f>MAX($E154,I154)-MIN($E154,I154)</f>
        <v>0</v>
      </c>
      <c r="X154" s="58"/>
      <c r="Y154" s="58"/>
    </row>
    <row r="155" spans="1:25" ht="13.8">
      <c r="A155" s="72"/>
      <c r="B155" s="54" t="s">
        <v>6</v>
      </c>
      <c r="C155" s="46" t="s">
        <v>14</v>
      </c>
      <c r="D155" s="12" t="str">
        <f t="shared" ref="D155:I155" si="185">IF(ISERROR(RANK(D154,$D154:$I154,-1)),"-",RANK(D154,$D154:$I154,-1))</f>
        <v>-</v>
      </c>
      <c r="E155" s="12">
        <f t="shared" si="185"/>
        <v>2</v>
      </c>
      <c r="F155" s="12">
        <f t="shared" si="185"/>
        <v>4</v>
      </c>
      <c r="G155" s="12">
        <f t="shared" si="185"/>
        <v>3</v>
      </c>
      <c r="H155" s="12">
        <f t="shared" si="185"/>
        <v>1</v>
      </c>
      <c r="I155" s="12" t="str">
        <f t="shared" si="185"/>
        <v>-</v>
      </c>
      <c r="J155" s="67">
        <f t="shared" ref="J155:O155" si="186">SUM(J153+J151)</f>
        <v>0</v>
      </c>
      <c r="K155" s="67">
        <f>SUM(K153+K151)</f>
        <v>191</v>
      </c>
      <c r="L155" s="67">
        <f t="shared" si="186"/>
        <v>127</v>
      </c>
      <c r="M155" s="67">
        <f t="shared" si="186"/>
        <v>151</v>
      </c>
      <c r="N155" s="67">
        <f t="shared" si="186"/>
        <v>174</v>
      </c>
      <c r="O155" s="77">
        <f t="shared" si="186"/>
        <v>0</v>
      </c>
      <c r="X155" s="58"/>
      <c r="Y155" s="58"/>
    </row>
    <row r="156" spans="1:25" ht="14.4" thickBot="1">
      <c r="A156" s="73"/>
      <c r="B156" s="10"/>
      <c r="C156" s="47" t="s">
        <v>15</v>
      </c>
      <c r="D156" s="9">
        <f t="shared" ref="D156:I156" si="187">IF(D155=1,6,IF(D155=2,5,IF(D155=3,4,IF(D155=4,3,IF(D155=5,2,IF(D155=6,1,0))))))</f>
        <v>0</v>
      </c>
      <c r="E156" s="9">
        <f t="shared" si="187"/>
        <v>5</v>
      </c>
      <c r="F156" s="9">
        <f t="shared" si="187"/>
        <v>3</v>
      </c>
      <c r="G156" s="9">
        <f t="shared" si="187"/>
        <v>4</v>
      </c>
      <c r="H156" s="9">
        <f t="shared" si="187"/>
        <v>6</v>
      </c>
      <c r="I156" s="9">
        <f t="shared" si="187"/>
        <v>0</v>
      </c>
      <c r="J156" s="69"/>
      <c r="K156" s="69"/>
      <c r="L156" s="69"/>
      <c r="M156" s="69"/>
      <c r="N156" s="69"/>
      <c r="O156" s="78"/>
      <c r="X156" s="58"/>
      <c r="Y156" s="58"/>
    </row>
    <row r="157" spans="1:25" ht="13.8">
      <c r="A157" s="71">
        <v>39</v>
      </c>
      <c r="B157" s="53" t="s">
        <v>56</v>
      </c>
      <c r="C157" s="45" t="s">
        <v>12</v>
      </c>
      <c r="D157" s="51">
        <f>IF(D$4="Barry A",$X157,IF(D$4="Barry B",$Y157,""))</f>
        <v>0</v>
      </c>
      <c r="E157" s="51" t="str">
        <f t="shared" ref="E157:I157" si="188">IF(E$4="Barry A",$X157,IF(E$4="Barry B",$Y157,""))</f>
        <v/>
      </c>
      <c r="F157" s="51">
        <f t="shared" si="188"/>
        <v>0</v>
      </c>
      <c r="G157" s="51" t="str">
        <f t="shared" si="188"/>
        <v/>
      </c>
      <c r="H157" s="51" t="str">
        <f t="shared" si="188"/>
        <v/>
      </c>
      <c r="I157" s="51" t="str">
        <f t="shared" si="188"/>
        <v/>
      </c>
      <c r="J157" s="74">
        <f t="shared" ref="J157:O157" si="189">SUM(D160)</f>
        <v>0</v>
      </c>
      <c r="K157" s="74">
        <f t="shared" si="189"/>
        <v>6</v>
      </c>
      <c r="L157" s="74">
        <f t="shared" si="189"/>
        <v>0</v>
      </c>
      <c r="M157" s="74">
        <f t="shared" si="189"/>
        <v>0</v>
      </c>
      <c r="N157" s="74">
        <f t="shared" si="189"/>
        <v>5</v>
      </c>
      <c r="O157" s="75">
        <f t="shared" si="189"/>
        <v>0</v>
      </c>
      <c r="X157" s="58"/>
      <c r="Y157" s="58"/>
    </row>
    <row r="158" spans="1:25" ht="13.8">
      <c r="A158" s="72"/>
      <c r="B158" s="54" t="s">
        <v>42</v>
      </c>
      <c r="C158" s="46" t="s">
        <v>13</v>
      </c>
      <c r="D158" s="22"/>
      <c r="E158" s="22">
        <v>2.2497685185185186E-3</v>
      </c>
      <c r="F158" s="22" t="s">
        <v>69</v>
      </c>
      <c r="G158" s="22" t="s">
        <v>68</v>
      </c>
      <c r="H158" s="22">
        <v>2.2859953703703705E-3</v>
      </c>
      <c r="I158" s="22"/>
      <c r="J158" s="67"/>
      <c r="K158" s="67"/>
      <c r="L158" s="67"/>
      <c r="M158" s="67"/>
      <c r="N158" s="67"/>
      <c r="O158" s="76"/>
      <c r="Q158" s="37">
        <f>MAX($E158,D158)-MIN($E158,D158)</f>
        <v>0</v>
      </c>
      <c r="R158" s="37">
        <f>MAX($E158,F158)-MIN($E158,F158)</f>
        <v>0</v>
      </c>
      <c r="S158" s="37">
        <f>MAX($E158,G158)-MIN($E158,G158)</f>
        <v>0</v>
      </c>
      <c r="T158" s="37">
        <f>MAX($E158,H158)-MIN($E158,H158)</f>
        <v>3.6226851851851958E-5</v>
      </c>
      <c r="U158" s="37">
        <f>MAX($E158,I158)-MIN($E158,I158)</f>
        <v>0</v>
      </c>
      <c r="X158" s="58"/>
      <c r="Y158" s="58"/>
    </row>
    <row r="159" spans="1:25" ht="13.8">
      <c r="A159" s="72"/>
      <c r="B159" s="54" t="s">
        <v>6</v>
      </c>
      <c r="C159" s="46" t="s">
        <v>14</v>
      </c>
      <c r="D159" s="12" t="str">
        <f t="shared" ref="D159:I159" si="190">IF(ISERROR(RANK(D158,$D158:$I158,-1)),"-",RANK(D158,$D158:$I158,-1))</f>
        <v>-</v>
      </c>
      <c r="E159" s="12">
        <f t="shared" si="190"/>
        <v>1</v>
      </c>
      <c r="F159" s="12" t="str">
        <f t="shared" si="190"/>
        <v>-</v>
      </c>
      <c r="G159" s="12" t="str">
        <f t="shared" si="190"/>
        <v>-</v>
      </c>
      <c r="H159" s="12">
        <f t="shared" si="190"/>
        <v>2</v>
      </c>
      <c r="I159" s="12" t="str">
        <f t="shared" si="190"/>
        <v>-</v>
      </c>
      <c r="J159" s="67">
        <f t="shared" ref="J159:O159" si="191">SUM(J157+J155)</f>
        <v>0</v>
      </c>
      <c r="K159" s="67">
        <f t="shared" si="191"/>
        <v>197</v>
      </c>
      <c r="L159" s="67">
        <f t="shared" si="191"/>
        <v>127</v>
      </c>
      <c r="M159" s="67">
        <f t="shared" si="191"/>
        <v>151</v>
      </c>
      <c r="N159" s="67">
        <f t="shared" si="191"/>
        <v>179</v>
      </c>
      <c r="O159" s="77">
        <f t="shared" si="191"/>
        <v>0</v>
      </c>
      <c r="X159" s="58"/>
      <c r="Y159" s="58"/>
    </row>
    <row r="160" spans="1:25" ht="14.4" thickBot="1">
      <c r="A160" s="73"/>
      <c r="B160" s="10"/>
      <c r="C160" s="47" t="s">
        <v>15</v>
      </c>
      <c r="D160" s="9">
        <f t="shared" ref="D160:I160" si="192">IF(D159=1,6,IF(D159=2,5,IF(D159=3,4,IF(D159=4,3,IF(D159=5,2,IF(D159=6,1,0))))))</f>
        <v>0</v>
      </c>
      <c r="E160" s="9">
        <f t="shared" si="192"/>
        <v>6</v>
      </c>
      <c r="F160" s="9">
        <f t="shared" si="192"/>
        <v>0</v>
      </c>
      <c r="G160" s="9">
        <f t="shared" si="192"/>
        <v>0</v>
      </c>
      <c r="H160" s="9">
        <f t="shared" si="192"/>
        <v>5</v>
      </c>
      <c r="I160" s="9">
        <f t="shared" si="192"/>
        <v>0</v>
      </c>
      <c r="J160" s="69"/>
      <c r="K160" s="69"/>
      <c r="L160" s="69"/>
      <c r="M160" s="69"/>
      <c r="N160" s="69"/>
      <c r="O160" s="78"/>
      <c r="X160" s="58"/>
      <c r="Y160" s="58"/>
    </row>
    <row r="161" spans="1:25" ht="13.8">
      <c r="A161" s="71">
        <v>40</v>
      </c>
      <c r="B161" s="53" t="s">
        <v>57</v>
      </c>
      <c r="C161" s="45" t="s">
        <v>12</v>
      </c>
      <c r="D161" s="51">
        <f>IF(D$4="Barry A",$X161,IF(D$4="Barry B",$Y161,""))</f>
        <v>0</v>
      </c>
      <c r="E161" s="51" t="str">
        <f t="shared" ref="E161:I161" si="193">IF(E$4="Barry A",$X161,IF(E$4="Barry B",$Y161,""))</f>
        <v/>
      </c>
      <c r="F161" s="51">
        <f t="shared" si="193"/>
        <v>0</v>
      </c>
      <c r="G161" s="51" t="str">
        <f t="shared" si="193"/>
        <v/>
      </c>
      <c r="H161" s="51" t="str">
        <f t="shared" si="193"/>
        <v/>
      </c>
      <c r="I161" s="51" t="str">
        <f t="shared" si="193"/>
        <v/>
      </c>
      <c r="J161" s="74">
        <f t="shared" ref="J161:O161" si="194">SUM(D164)</f>
        <v>0</v>
      </c>
      <c r="K161" s="74">
        <f t="shared" si="194"/>
        <v>6</v>
      </c>
      <c r="L161" s="74">
        <f t="shared" si="194"/>
        <v>5</v>
      </c>
      <c r="M161" s="74">
        <f t="shared" si="194"/>
        <v>4</v>
      </c>
      <c r="N161" s="74">
        <f t="shared" si="194"/>
        <v>3</v>
      </c>
      <c r="O161" s="75">
        <f t="shared" si="194"/>
        <v>0</v>
      </c>
      <c r="X161" s="58"/>
      <c r="Y161" s="58"/>
    </row>
    <row r="162" spans="1:25" ht="13.8">
      <c r="A162" s="72"/>
      <c r="B162" s="54" t="s">
        <v>42</v>
      </c>
      <c r="C162" s="46" t="s">
        <v>13</v>
      </c>
      <c r="D162" s="22"/>
      <c r="E162" s="22">
        <v>1.7722222222222221E-3</v>
      </c>
      <c r="F162" s="22">
        <v>1.8304398148148149E-3</v>
      </c>
      <c r="G162" s="22">
        <v>1.8319444444444444E-3</v>
      </c>
      <c r="H162" s="22">
        <v>2.158564814814815E-3</v>
      </c>
      <c r="I162" s="22"/>
      <c r="J162" s="67"/>
      <c r="K162" s="67"/>
      <c r="L162" s="67"/>
      <c r="M162" s="67"/>
      <c r="N162" s="67"/>
      <c r="O162" s="76"/>
      <c r="Q162" s="37">
        <f>MAX($E162,D162)-MIN($E162,D162)</f>
        <v>0</v>
      </c>
      <c r="R162" s="37">
        <f>MAX($E162,F162)-MIN($E162,F162)</f>
        <v>5.8217592592592782E-5</v>
      </c>
      <c r="S162" s="37">
        <f>MAX($E162,G162)-MIN($E162,G162)</f>
        <v>5.9722222222222295E-5</v>
      </c>
      <c r="T162" s="37">
        <f>MAX($E162,H162)-MIN($E162,H162)</f>
        <v>3.8634259259259286E-4</v>
      </c>
      <c r="U162" s="37">
        <f>MAX($E162,I162)-MIN($E162,I162)</f>
        <v>0</v>
      </c>
      <c r="X162" s="58"/>
      <c r="Y162" s="58"/>
    </row>
    <row r="163" spans="1:25" ht="13.8">
      <c r="A163" s="72"/>
      <c r="B163" s="54" t="s">
        <v>6</v>
      </c>
      <c r="C163" s="46" t="s">
        <v>14</v>
      </c>
      <c r="D163" s="12" t="str">
        <f t="shared" ref="D163:I163" si="195">IF(ISERROR(RANK(D162,$D162:$I162,-1)),"-",RANK(D162,$D162:$I162,-1))</f>
        <v>-</v>
      </c>
      <c r="E163" s="12">
        <f t="shared" si="195"/>
        <v>1</v>
      </c>
      <c r="F163" s="12">
        <f t="shared" si="195"/>
        <v>2</v>
      </c>
      <c r="G163" s="12">
        <f t="shared" si="195"/>
        <v>3</v>
      </c>
      <c r="H163" s="12">
        <f t="shared" si="195"/>
        <v>4</v>
      </c>
      <c r="I163" s="12" t="str">
        <f t="shared" si="195"/>
        <v>-</v>
      </c>
      <c r="J163" s="67">
        <f t="shared" ref="J163:O163" si="196">SUM(J161+J159)</f>
        <v>0</v>
      </c>
      <c r="K163" s="67">
        <f t="shared" si="196"/>
        <v>203</v>
      </c>
      <c r="L163" s="67">
        <f t="shared" si="196"/>
        <v>132</v>
      </c>
      <c r="M163" s="67">
        <f t="shared" si="196"/>
        <v>155</v>
      </c>
      <c r="N163" s="67">
        <f t="shared" si="196"/>
        <v>182</v>
      </c>
      <c r="O163" s="77">
        <f t="shared" si="196"/>
        <v>0</v>
      </c>
      <c r="X163" s="58"/>
      <c r="Y163" s="58"/>
    </row>
    <row r="164" spans="1:25" ht="14.4" thickBot="1">
      <c r="A164" s="73"/>
      <c r="B164" s="10"/>
      <c r="C164" s="47" t="s">
        <v>15</v>
      </c>
      <c r="D164" s="9">
        <f t="shared" ref="D164:I164" si="197">IF(D163=1,6,IF(D163=2,5,IF(D163=3,4,IF(D163=4,3,IF(D163=5,2,IF(D163=6,1,0))))))</f>
        <v>0</v>
      </c>
      <c r="E164" s="9">
        <f t="shared" si="197"/>
        <v>6</v>
      </c>
      <c r="F164" s="9">
        <f t="shared" si="197"/>
        <v>5</v>
      </c>
      <c r="G164" s="9">
        <f t="shared" si="197"/>
        <v>4</v>
      </c>
      <c r="H164" s="9">
        <f t="shared" si="197"/>
        <v>3</v>
      </c>
      <c r="I164" s="9">
        <f t="shared" si="197"/>
        <v>0</v>
      </c>
      <c r="J164" s="69"/>
      <c r="K164" s="69"/>
      <c r="L164" s="69"/>
      <c r="M164" s="69"/>
      <c r="N164" s="69"/>
      <c r="O164" s="78"/>
      <c r="X164" s="58"/>
      <c r="Y164" s="58"/>
    </row>
    <row r="165" spans="1:25" ht="13.8">
      <c r="A165" s="71">
        <v>41</v>
      </c>
      <c r="B165" s="53" t="s">
        <v>45</v>
      </c>
      <c r="C165" s="45" t="s">
        <v>12</v>
      </c>
      <c r="D165" s="51">
        <f>IF(D$4="Barry A",$X165,IF(D$4="Barry B",$Y165,""))</f>
        <v>0</v>
      </c>
      <c r="E165" s="51" t="str">
        <f t="shared" ref="E165:I165" si="198">IF(E$4="Barry A",$X165,IF(E$4="Barry B",$Y165,""))</f>
        <v/>
      </c>
      <c r="F165" s="51">
        <f t="shared" si="198"/>
        <v>0</v>
      </c>
      <c r="G165" s="51" t="str">
        <f t="shared" si="198"/>
        <v/>
      </c>
      <c r="H165" s="51" t="str">
        <f t="shared" si="198"/>
        <v/>
      </c>
      <c r="I165" s="51" t="str">
        <f t="shared" si="198"/>
        <v/>
      </c>
      <c r="J165" s="74">
        <f t="shared" ref="J165:O165" si="199">SUM(D168)</f>
        <v>0</v>
      </c>
      <c r="K165" s="74">
        <f t="shared" si="199"/>
        <v>5</v>
      </c>
      <c r="L165" s="74">
        <f t="shared" si="199"/>
        <v>4</v>
      </c>
      <c r="M165" s="74">
        <f t="shared" si="199"/>
        <v>3</v>
      </c>
      <c r="N165" s="74">
        <f t="shared" si="199"/>
        <v>6</v>
      </c>
      <c r="O165" s="75">
        <f t="shared" si="199"/>
        <v>0</v>
      </c>
      <c r="X165" s="58"/>
      <c r="Y165" s="58"/>
    </row>
    <row r="166" spans="1:25" ht="13.8">
      <c r="A166" s="72"/>
      <c r="B166" s="54" t="s">
        <v>38</v>
      </c>
      <c r="C166" s="46" t="s">
        <v>13</v>
      </c>
      <c r="D166" s="22"/>
      <c r="E166" s="22">
        <v>5.2199074074074073E-4</v>
      </c>
      <c r="F166" s="22">
        <v>6.128472222222222E-4</v>
      </c>
      <c r="G166" s="22">
        <v>6.2604166666666678E-4</v>
      </c>
      <c r="H166" s="22">
        <v>4.9305555555555561E-4</v>
      </c>
      <c r="I166" s="22"/>
      <c r="J166" s="67"/>
      <c r="K166" s="67"/>
      <c r="L166" s="67"/>
      <c r="M166" s="67"/>
      <c r="N166" s="67"/>
      <c r="O166" s="76"/>
      <c r="Q166" s="37">
        <f>MAX($E166,D166)-MIN($E166,D166)</f>
        <v>0</v>
      </c>
      <c r="R166" s="37">
        <f>MAX($E166,F166)-MIN($E166,F166)</f>
        <v>9.0856481481481474E-5</v>
      </c>
      <c r="S166" s="37">
        <f>MAX($E166,G166)-MIN($E166,G166)</f>
        <v>1.0405092592592606E-4</v>
      </c>
      <c r="T166" s="37">
        <f>MAX($E166,H166)-MIN($E166,H166)</f>
        <v>2.8935185185185119E-5</v>
      </c>
      <c r="U166" s="37">
        <f>MAX($E166,I166)-MIN($E166,I166)</f>
        <v>0</v>
      </c>
      <c r="X166" s="58"/>
      <c r="Y166" s="58"/>
    </row>
    <row r="167" spans="1:25" ht="13.8">
      <c r="A167" s="72"/>
      <c r="B167" s="54"/>
      <c r="C167" s="46" t="s">
        <v>14</v>
      </c>
      <c r="D167" s="12" t="str">
        <f t="shared" ref="D167:I167" si="200">IF(ISERROR(RANK(D166,$D166:$I166,-1)),"-",RANK(D166,$D166:$I166,-1))</f>
        <v>-</v>
      </c>
      <c r="E167" s="12">
        <f t="shared" si="200"/>
        <v>2</v>
      </c>
      <c r="F167" s="12">
        <f t="shared" si="200"/>
        <v>3</v>
      </c>
      <c r="G167" s="12">
        <f t="shared" si="200"/>
        <v>4</v>
      </c>
      <c r="H167" s="12">
        <f t="shared" si="200"/>
        <v>1</v>
      </c>
      <c r="I167" s="12" t="str">
        <f t="shared" si="200"/>
        <v>-</v>
      </c>
      <c r="J167" s="67">
        <f t="shared" ref="J167:O167" si="201">SUM(J165+J163)</f>
        <v>0</v>
      </c>
      <c r="K167" s="67">
        <f t="shared" si="201"/>
        <v>208</v>
      </c>
      <c r="L167" s="67">
        <f t="shared" si="201"/>
        <v>136</v>
      </c>
      <c r="M167" s="67">
        <f t="shared" si="201"/>
        <v>158</v>
      </c>
      <c r="N167" s="67">
        <f t="shared" si="201"/>
        <v>188</v>
      </c>
      <c r="O167" s="77">
        <f t="shared" si="201"/>
        <v>0</v>
      </c>
      <c r="X167" s="58"/>
      <c r="Y167" s="58"/>
    </row>
    <row r="168" spans="1:25" ht="14.4" thickBot="1">
      <c r="A168" s="73"/>
      <c r="B168" s="10"/>
      <c r="C168" s="47" t="s">
        <v>15</v>
      </c>
      <c r="D168" s="9">
        <f t="shared" ref="D168:I168" si="202">IF(D167=1,6,IF(D167=2,5,IF(D167=3,4,IF(D167=4,3,IF(D167=5,2,IF(D167=6,1,0))))))</f>
        <v>0</v>
      </c>
      <c r="E168" s="9">
        <f t="shared" si="202"/>
        <v>5</v>
      </c>
      <c r="F168" s="9">
        <f t="shared" si="202"/>
        <v>4</v>
      </c>
      <c r="G168" s="9">
        <f t="shared" si="202"/>
        <v>3</v>
      </c>
      <c r="H168" s="9">
        <f t="shared" si="202"/>
        <v>6</v>
      </c>
      <c r="I168" s="9">
        <f t="shared" si="202"/>
        <v>0</v>
      </c>
      <c r="J168" s="69"/>
      <c r="K168" s="69"/>
      <c r="L168" s="69"/>
      <c r="M168" s="69"/>
      <c r="N168" s="69"/>
      <c r="O168" s="78"/>
      <c r="X168" s="58"/>
      <c r="Y168" s="58"/>
    </row>
    <row r="169" spans="1:25" ht="13.8">
      <c r="A169" s="71">
        <v>42</v>
      </c>
      <c r="B169" s="53" t="s">
        <v>46</v>
      </c>
      <c r="C169" s="45" t="s">
        <v>12</v>
      </c>
      <c r="D169" s="51">
        <f>IF(D$4="Barry A",$X169,IF(D$4="Barry B",$Y169,""))</f>
        <v>0</v>
      </c>
      <c r="E169" s="51" t="str">
        <f t="shared" ref="E169:I169" si="203">IF(E$4="Barry A",$X169,IF(E$4="Barry B",$Y169,""))</f>
        <v/>
      </c>
      <c r="F169" s="51">
        <f t="shared" si="203"/>
        <v>0</v>
      </c>
      <c r="G169" s="51" t="str">
        <f t="shared" si="203"/>
        <v/>
      </c>
      <c r="H169" s="51" t="str">
        <f t="shared" si="203"/>
        <v/>
      </c>
      <c r="I169" s="51" t="str">
        <f t="shared" si="203"/>
        <v/>
      </c>
      <c r="J169" s="74">
        <f t="shared" ref="J169:O169" si="204">SUM(D172)</f>
        <v>0</v>
      </c>
      <c r="K169" s="74">
        <f t="shared" si="204"/>
        <v>6</v>
      </c>
      <c r="L169" s="74">
        <f t="shared" si="204"/>
        <v>4</v>
      </c>
      <c r="M169" s="74">
        <f t="shared" si="204"/>
        <v>5</v>
      </c>
      <c r="N169" s="74">
        <f t="shared" si="204"/>
        <v>3</v>
      </c>
      <c r="O169" s="75">
        <f t="shared" si="204"/>
        <v>0</v>
      </c>
      <c r="X169" s="58"/>
      <c r="Y169" s="58"/>
    </row>
    <row r="170" spans="1:25" ht="13.8">
      <c r="A170" s="72"/>
      <c r="B170" s="54" t="s">
        <v>38</v>
      </c>
      <c r="C170" s="46" t="s">
        <v>13</v>
      </c>
      <c r="D170" s="22"/>
      <c r="E170" s="22">
        <v>4.9143518518518514E-4</v>
      </c>
      <c r="F170" s="22">
        <v>5.5046296296296299E-4</v>
      </c>
      <c r="G170" s="22">
        <v>5.4074074074074072E-4</v>
      </c>
      <c r="H170" s="22">
        <v>5.5775462962962951E-4</v>
      </c>
      <c r="I170" s="22"/>
      <c r="J170" s="67"/>
      <c r="K170" s="67"/>
      <c r="L170" s="67"/>
      <c r="M170" s="67"/>
      <c r="N170" s="67"/>
      <c r="O170" s="76"/>
      <c r="Q170" s="37">
        <f>MAX($E170,D170)-MIN($E170,D170)</f>
        <v>0</v>
      </c>
      <c r="R170" s="37">
        <f>MAX($E170,F170)-MIN($E170,F170)</f>
        <v>5.9027777777777854E-5</v>
      </c>
      <c r="S170" s="37">
        <f>MAX($E170,G170)-MIN($E170,G170)</f>
        <v>4.9305555555555582E-5</v>
      </c>
      <c r="T170" s="37">
        <f>MAX($E170,H170)-MIN($E170,H170)</f>
        <v>6.6319444444444368E-5</v>
      </c>
      <c r="U170" s="37">
        <f>MAX($E170,I170)-MIN($E170,I170)</f>
        <v>0</v>
      </c>
      <c r="X170" s="58"/>
      <c r="Y170" s="58"/>
    </row>
    <row r="171" spans="1:25" ht="13.8">
      <c r="A171" s="72"/>
      <c r="B171" s="54"/>
      <c r="C171" s="46" t="s">
        <v>14</v>
      </c>
      <c r="D171" s="12" t="str">
        <f t="shared" ref="D171:I171" si="205">IF(ISERROR(RANK(D170,$D170:$I170,-1)),"-",RANK(D170,$D170:$I170,-1))</f>
        <v>-</v>
      </c>
      <c r="E171" s="12">
        <f t="shared" si="205"/>
        <v>1</v>
      </c>
      <c r="F171" s="12">
        <f t="shared" si="205"/>
        <v>3</v>
      </c>
      <c r="G171" s="12">
        <f t="shared" si="205"/>
        <v>2</v>
      </c>
      <c r="H171" s="12">
        <f t="shared" si="205"/>
        <v>4</v>
      </c>
      <c r="I171" s="12" t="str">
        <f t="shared" si="205"/>
        <v>-</v>
      </c>
      <c r="J171" s="67">
        <f t="shared" ref="J171:O171" si="206">SUM(J169+J167)</f>
        <v>0</v>
      </c>
      <c r="K171" s="67">
        <f t="shared" si="206"/>
        <v>214</v>
      </c>
      <c r="L171" s="67">
        <f t="shared" si="206"/>
        <v>140</v>
      </c>
      <c r="M171" s="67">
        <f t="shared" si="206"/>
        <v>163</v>
      </c>
      <c r="N171" s="67">
        <f t="shared" si="206"/>
        <v>191</v>
      </c>
      <c r="O171" s="77">
        <f t="shared" si="206"/>
        <v>0</v>
      </c>
      <c r="X171" s="58"/>
      <c r="Y171" s="58"/>
    </row>
    <row r="172" spans="1:25" ht="14.4" thickBot="1">
      <c r="A172" s="73"/>
      <c r="B172" s="10"/>
      <c r="C172" s="47" t="s">
        <v>15</v>
      </c>
      <c r="D172" s="9">
        <f t="shared" ref="D172:I172" si="207">IF(D171=1,6,IF(D171=2,5,IF(D171=3,4,IF(D171=4,3,IF(D171=5,2,IF(D171=6,1,0))))))</f>
        <v>0</v>
      </c>
      <c r="E172" s="9">
        <f t="shared" si="207"/>
        <v>6</v>
      </c>
      <c r="F172" s="9">
        <f t="shared" si="207"/>
        <v>4</v>
      </c>
      <c r="G172" s="9">
        <f t="shared" si="207"/>
        <v>5</v>
      </c>
      <c r="H172" s="9">
        <f t="shared" si="207"/>
        <v>3</v>
      </c>
      <c r="I172" s="9">
        <f t="shared" si="207"/>
        <v>0</v>
      </c>
      <c r="J172" s="69"/>
      <c r="K172" s="69"/>
      <c r="L172" s="69"/>
      <c r="M172" s="69"/>
      <c r="N172" s="69"/>
      <c r="O172" s="78"/>
      <c r="X172" s="58"/>
      <c r="Y172" s="58"/>
    </row>
    <row r="173" spans="1:25" ht="13.8">
      <c r="A173" s="71">
        <v>43</v>
      </c>
      <c r="B173" s="53" t="s">
        <v>49</v>
      </c>
      <c r="C173" s="45" t="s">
        <v>12</v>
      </c>
      <c r="D173" s="51">
        <f>IF(D$4="Barry A",$X173,IF(D$4="Barry B",$Y173,""))</f>
        <v>0</v>
      </c>
      <c r="E173" s="51" t="str">
        <f t="shared" ref="E173:I173" si="208">IF(E$4="Barry A",$X173,IF(E$4="Barry B",$Y173,""))</f>
        <v/>
      </c>
      <c r="F173" s="51">
        <f t="shared" si="208"/>
        <v>0</v>
      </c>
      <c r="G173" s="51" t="str">
        <f t="shared" si="208"/>
        <v/>
      </c>
      <c r="H173" s="51" t="str">
        <f t="shared" si="208"/>
        <v/>
      </c>
      <c r="I173" s="51" t="str">
        <f t="shared" si="208"/>
        <v/>
      </c>
      <c r="J173" s="74">
        <f t="shared" ref="J173:O173" si="209">SUM(D176)</f>
        <v>0</v>
      </c>
      <c r="K173" s="74">
        <f t="shared" si="209"/>
        <v>4</v>
      </c>
      <c r="L173" s="74">
        <f t="shared" si="209"/>
        <v>3</v>
      </c>
      <c r="M173" s="74">
        <f t="shared" si="209"/>
        <v>5</v>
      </c>
      <c r="N173" s="74">
        <f t="shared" si="209"/>
        <v>6</v>
      </c>
      <c r="O173" s="75">
        <f t="shared" si="209"/>
        <v>0</v>
      </c>
      <c r="X173" s="58"/>
      <c r="Y173" s="58"/>
    </row>
    <row r="174" spans="1:25" ht="13.8">
      <c r="A174" s="72"/>
      <c r="B174" s="54" t="s">
        <v>36</v>
      </c>
      <c r="C174" s="46" t="s">
        <v>13</v>
      </c>
      <c r="D174" s="22"/>
      <c r="E174" s="22">
        <v>6.0798611111111112E-4</v>
      </c>
      <c r="F174" s="22">
        <v>6.1527777777777774E-4</v>
      </c>
      <c r="G174" s="22">
        <v>5.4791666666666671E-4</v>
      </c>
      <c r="H174" s="22">
        <v>4.7951388888888891E-4</v>
      </c>
      <c r="I174" s="22"/>
      <c r="J174" s="67"/>
      <c r="K174" s="67"/>
      <c r="L174" s="67"/>
      <c r="M174" s="67"/>
      <c r="N174" s="67"/>
      <c r="O174" s="76"/>
      <c r="Q174" s="37">
        <f>MAX($E174,D174)-MIN($E174,D174)</f>
        <v>0</v>
      </c>
      <c r="R174" s="37">
        <f>MAX($E174,F174)-MIN($E174,F174)</f>
        <v>7.2916666666666225E-6</v>
      </c>
      <c r="S174" s="37">
        <f>MAX($E174,G174)-MIN($E174,G174)</f>
        <v>6.0069444444444406E-5</v>
      </c>
      <c r="T174" s="37">
        <f>MAX($E174,H174)-MIN($E174,H174)</f>
        <v>1.284722222222222E-4</v>
      </c>
      <c r="U174" s="37">
        <f>MAX($E174,I174)-MIN($E174,I174)</f>
        <v>0</v>
      </c>
      <c r="X174" s="58"/>
      <c r="Y174" s="58"/>
    </row>
    <row r="175" spans="1:25" ht="13.8">
      <c r="A175" s="72"/>
      <c r="B175" s="54"/>
      <c r="C175" s="46" t="s">
        <v>14</v>
      </c>
      <c r="D175" s="12" t="str">
        <f t="shared" ref="D175:I175" si="210">IF(ISERROR(RANK(D174,$D174:$I174,-1)),"-",RANK(D174,$D174:$I174,-1))</f>
        <v>-</v>
      </c>
      <c r="E175" s="12">
        <f t="shared" si="210"/>
        <v>3</v>
      </c>
      <c r="F175" s="12">
        <f t="shared" si="210"/>
        <v>4</v>
      </c>
      <c r="G175" s="12">
        <f t="shared" si="210"/>
        <v>2</v>
      </c>
      <c r="H175" s="12">
        <f t="shared" si="210"/>
        <v>1</v>
      </c>
      <c r="I175" s="12" t="str">
        <f t="shared" si="210"/>
        <v>-</v>
      </c>
      <c r="J175" s="67">
        <f t="shared" ref="J175:O175" si="211">SUM(J173+J171)</f>
        <v>0</v>
      </c>
      <c r="K175" s="67">
        <f t="shared" si="211"/>
        <v>218</v>
      </c>
      <c r="L175" s="67">
        <f t="shared" si="211"/>
        <v>143</v>
      </c>
      <c r="M175" s="67">
        <f t="shared" si="211"/>
        <v>168</v>
      </c>
      <c r="N175" s="67">
        <f t="shared" si="211"/>
        <v>197</v>
      </c>
      <c r="O175" s="77">
        <f t="shared" si="211"/>
        <v>0</v>
      </c>
      <c r="X175" s="58"/>
      <c r="Y175" s="58"/>
    </row>
    <row r="176" spans="1:25" ht="14.4" thickBot="1">
      <c r="A176" s="73"/>
      <c r="B176" s="10"/>
      <c r="C176" s="47" t="s">
        <v>15</v>
      </c>
      <c r="D176" s="9">
        <f t="shared" ref="D176:I176" si="212">IF(D175=1,6,IF(D175=2,5,IF(D175=3,4,IF(D175=4,3,IF(D175=5,2,IF(D175=6,1,0))))))</f>
        <v>0</v>
      </c>
      <c r="E176" s="9">
        <f t="shared" si="212"/>
        <v>4</v>
      </c>
      <c r="F176" s="9">
        <f t="shared" si="212"/>
        <v>3</v>
      </c>
      <c r="G176" s="9">
        <f t="shared" si="212"/>
        <v>5</v>
      </c>
      <c r="H176" s="9">
        <f t="shared" si="212"/>
        <v>6</v>
      </c>
      <c r="I176" s="9">
        <f t="shared" si="212"/>
        <v>0</v>
      </c>
      <c r="J176" s="69"/>
      <c r="K176" s="69"/>
      <c r="L176" s="69"/>
      <c r="M176" s="69"/>
      <c r="N176" s="69"/>
      <c r="O176" s="78"/>
      <c r="X176" s="58"/>
      <c r="Y176" s="58"/>
    </row>
    <row r="177" spans="1:25" ht="13.8">
      <c r="A177" s="71">
        <v>44</v>
      </c>
      <c r="B177" s="53" t="s">
        <v>50</v>
      </c>
      <c r="C177" s="45" t="s">
        <v>12</v>
      </c>
      <c r="D177" s="51">
        <f>IF(D$4="Barry A",$X177,IF(D$4="Barry B",$Y177,""))</f>
        <v>0</v>
      </c>
      <c r="E177" s="51" t="str">
        <f t="shared" ref="E177:I177" si="213">IF(E$4="Barry A",$X177,IF(E$4="Barry B",$Y177,""))</f>
        <v/>
      </c>
      <c r="F177" s="51">
        <f t="shared" si="213"/>
        <v>0</v>
      </c>
      <c r="G177" s="51" t="str">
        <f t="shared" si="213"/>
        <v/>
      </c>
      <c r="H177" s="51" t="str">
        <f t="shared" si="213"/>
        <v/>
      </c>
      <c r="I177" s="51" t="str">
        <f t="shared" si="213"/>
        <v/>
      </c>
      <c r="J177" s="74">
        <f t="shared" ref="J177:O177" si="214">SUM(D180)</f>
        <v>0</v>
      </c>
      <c r="K177" s="74">
        <f t="shared" si="214"/>
        <v>6</v>
      </c>
      <c r="L177" s="74">
        <f t="shared" si="214"/>
        <v>3</v>
      </c>
      <c r="M177" s="74">
        <f t="shared" si="214"/>
        <v>5</v>
      </c>
      <c r="N177" s="74">
        <f t="shared" si="214"/>
        <v>4</v>
      </c>
      <c r="O177" s="75">
        <f t="shared" si="214"/>
        <v>0</v>
      </c>
      <c r="X177" s="58"/>
      <c r="Y177" s="58"/>
    </row>
    <row r="178" spans="1:25" ht="13.8">
      <c r="A178" s="72"/>
      <c r="B178" s="54" t="s">
        <v>36</v>
      </c>
      <c r="C178" s="46" t="s">
        <v>13</v>
      </c>
      <c r="D178" s="22"/>
      <c r="E178" s="22">
        <v>4.8287037037037043E-4</v>
      </c>
      <c r="F178" s="22">
        <v>6.2870370370370369E-4</v>
      </c>
      <c r="G178" s="22">
        <v>5.5925925925925924E-4</v>
      </c>
      <c r="H178" s="22">
        <v>6.1875000000000005E-4</v>
      </c>
      <c r="I178" s="22"/>
      <c r="J178" s="67"/>
      <c r="K178" s="67"/>
      <c r="L178" s="67"/>
      <c r="M178" s="67"/>
      <c r="N178" s="67"/>
      <c r="O178" s="76"/>
      <c r="Q178" s="37">
        <f>MAX($E178,D178)-MIN($E178,D178)</f>
        <v>0</v>
      </c>
      <c r="R178" s="37">
        <f>MAX($E178,F178)-MIN($E178,F178)</f>
        <v>1.4583333333333326E-4</v>
      </c>
      <c r="S178" s="37">
        <f>MAX($E178,G178)-MIN($E178,G178)</f>
        <v>7.6388888888888806E-5</v>
      </c>
      <c r="T178" s="37">
        <f>MAX($E178,H178)-MIN($E178,H178)</f>
        <v>1.3587962962962962E-4</v>
      </c>
      <c r="U178" s="37">
        <f>MAX($E178,I178)-MIN($E178,I178)</f>
        <v>0</v>
      </c>
      <c r="X178" s="58"/>
      <c r="Y178" s="58"/>
    </row>
    <row r="179" spans="1:25" ht="13.8">
      <c r="A179" s="72"/>
      <c r="B179" s="54"/>
      <c r="C179" s="46" t="s">
        <v>14</v>
      </c>
      <c r="D179" s="12" t="str">
        <f t="shared" ref="D179:I179" si="215">IF(ISERROR(RANK(D178,$D178:$I178,-1)),"-",RANK(D178,$D178:$I178,-1))</f>
        <v>-</v>
      </c>
      <c r="E179" s="12">
        <f t="shared" si="215"/>
        <v>1</v>
      </c>
      <c r="F179" s="12">
        <f t="shared" si="215"/>
        <v>4</v>
      </c>
      <c r="G179" s="12">
        <f t="shared" si="215"/>
        <v>2</v>
      </c>
      <c r="H179" s="12">
        <f t="shared" si="215"/>
        <v>3</v>
      </c>
      <c r="I179" s="12" t="str">
        <f t="shared" si="215"/>
        <v>-</v>
      </c>
      <c r="J179" s="67">
        <f t="shared" ref="J179:O179" si="216">SUM(J177+J175)</f>
        <v>0</v>
      </c>
      <c r="K179" s="67">
        <f t="shared" si="216"/>
        <v>224</v>
      </c>
      <c r="L179" s="67">
        <f t="shared" si="216"/>
        <v>146</v>
      </c>
      <c r="M179" s="67">
        <f t="shared" si="216"/>
        <v>173</v>
      </c>
      <c r="N179" s="67">
        <f t="shared" si="216"/>
        <v>201</v>
      </c>
      <c r="O179" s="77">
        <f t="shared" si="216"/>
        <v>0</v>
      </c>
      <c r="X179" s="58"/>
      <c r="Y179" s="58"/>
    </row>
    <row r="180" spans="1:25" ht="14.4" thickBot="1">
      <c r="A180" s="73"/>
      <c r="B180" s="10"/>
      <c r="C180" s="47" t="s">
        <v>15</v>
      </c>
      <c r="D180" s="9">
        <f t="shared" ref="D180:I180" si="217">IF(D179=1,6,IF(D179=2,5,IF(D179=3,4,IF(D179=4,3,IF(D179=5,2,IF(D179=6,1,0))))))</f>
        <v>0</v>
      </c>
      <c r="E180" s="9">
        <f t="shared" si="217"/>
        <v>6</v>
      </c>
      <c r="F180" s="9">
        <f t="shared" si="217"/>
        <v>3</v>
      </c>
      <c r="G180" s="9">
        <f t="shared" si="217"/>
        <v>5</v>
      </c>
      <c r="H180" s="9">
        <f t="shared" si="217"/>
        <v>4</v>
      </c>
      <c r="I180" s="9">
        <f t="shared" si="217"/>
        <v>0</v>
      </c>
      <c r="J180" s="69"/>
      <c r="K180" s="69"/>
      <c r="L180" s="69"/>
      <c r="M180" s="69"/>
      <c r="N180" s="69"/>
      <c r="O180" s="78"/>
      <c r="X180" s="58"/>
      <c r="Y180" s="58"/>
    </row>
    <row r="181" spans="1:25" ht="13.8">
      <c r="A181" s="71">
        <v>45</v>
      </c>
      <c r="B181" s="53" t="s">
        <v>53</v>
      </c>
      <c r="C181" s="45" t="s">
        <v>12</v>
      </c>
      <c r="D181" s="51">
        <f>IF(D$4="Barry A",$X181,IF(D$4="Barry B",$Y181,""))</f>
        <v>0</v>
      </c>
      <c r="E181" s="51" t="str">
        <f t="shared" ref="E181:I181" si="218">IF(E$4="Barry A",$X181,IF(E$4="Barry B",$Y181,""))</f>
        <v/>
      </c>
      <c r="F181" s="51">
        <f t="shared" si="218"/>
        <v>0</v>
      </c>
      <c r="G181" s="51" t="str">
        <f t="shared" si="218"/>
        <v/>
      </c>
      <c r="H181" s="51" t="str">
        <f t="shared" si="218"/>
        <v/>
      </c>
      <c r="I181" s="51" t="str">
        <f t="shared" si="218"/>
        <v/>
      </c>
      <c r="J181" s="74">
        <f t="shared" ref="J181:O181" si="219">SUM(D184)</f>
        <v>0</v>
      </c>
      <c r="K181" s="74">
        <f t="shared" si="219"/>
        <v>4</v>
      </c>
      <c r="L181" s="74">
        <f t="shared" si="219"/>
        <v>6</v>
      </c>
      <c r="M181" s="74">
        <f t="shared" si="219"/>
        <v>5</v>
      </c>
      <c r="N181" s="74">
        <f t="shared" si="219"/>
        <v>3</v>
      </c>
      <c r="O181" s="75">
        <f t="shared" si="219"/>
        <v>0</v>
      </c>
      <c r="X181" s="58"/>
      <c r="Y181" s="58"/>
    </row>
    <row r="182" spans="1:25" ht="13.8">
      <c r="A182" s="72"/>
      <c r="B182" s="54" t="s">
        <v>35</v>
      </c>
      <c r="C182" s="46" t="s">
        <v>13</v>
      </c>
      <c r="D182" s="22"/>
      <c r="E182" s="22">
        <v>4.7870370370370368E-4</v>
      </c>
      <c r="F182" s="22">
        <v>4.3067129629629624E-4</v>
      </c>
      <c r="G182" s="22">
        <v>4.6793981481481475E-4</v>
      </c>
      <c r="H182" s="22">
        <v>4.9710648148148151E-4</v>
      </c>
      <c r="I182" s="22"/>
      <c r="J182" s="67"/>
      <c r="K182" s="67"/>
      <c r="L182" s="67"/>
      <c r="M182" s="67"/>
      <c r="N182" s="67"/>
      <c r="O182" s="76"/>
      <c r="Q182" s="37">
        <f>MAX($E182,D182)-MIN($E182,D182)</f>
        <v>0</v>
      </c>
      <c r="R182" s="37">
        <f>MAX($E182,F182)-MIN($E182,F182)</f>
        <v>4.8032407407407442E-5</v>
      </c>
      <c r="S182" s="37">
        <f>MAX($E182,G182)-MIN($E182,G182)</f>
        <v>1.0763888888888932E-5</v>
      </c>
      <c r="T182" s="37">
        <f>MAX($E182,H182)-MIN($E182,H182)</f>
        <v>1.8402777777777829E-5</v>
      </c>
      <c r="U182" s="37">
        <f>MAX($E182,I182)-MIN($E182,I182)</f>
        <v>0</v>
      </c>
      <c r="X182" s="58"/>
      <c r="Y182" s="58"/>
    </row>
    <row r="183" spans="1:25" ht="13.8">
      <c r="A183" s="72"/>
      <c r="B183" s="54"/>
      <c r="C183" s="46" t="s">
        <v>14</v>
      </c>
      <c r="D183" s="12" t="str">
        <f t="shared" ref="D183:I183" si="220">IF(ISERROR(RANK(D182,$D182:$I182,-1)),"-",RANK(D182,$D182:$I182,-1))</f>
        <v>-</v>
      </c>
      <c r="E183" s="12">
        <f t="shared" si="220"/>
        <v>3</v>
      </c>
      <c r="F183" s="12">
        <f t="shared" si="220"/>
        <v>1</v>
      </c>
      <c r="G183" s="12">
        <f t="shared" si="220"/>
        <v>2</v>
      </c>
      <c r="H183" s="12">
        <f t="shared" si="220"/>
        <v>4</v>
      </c>
      <c r="I183" s="12" t="str">
        <f t="shared" si="220"/>
        <v>-</v>
      </c>
      <c r="J183" s="67">
        <f t="shared" ref="J183:O183" si="221">SUM(J181+J179)</f>
        <v>0</v>
      </c>
      <c r="K183" s="67">
        <f t="shared" si="221"/>
        <v>228</v>
      </c>
      <c r="L183" s="67">
        <f t="shared" si="221"/>
        <v>152</v>
      </c>
      <c r="M183" s="67">
        <f t="shared" si="221"/>
        <v>178</v>
      </c>
      <c r="N183" s="67">
        <f t="shared" si="221"/>
        <v>204</v>
      </c>
      <c r="O183" s="77">
        <f t="shared" si="221"/>
        <v>0</v>
      </c>
      <c r="X183" s="58"/>
      <c r="Y183" s="58"/>
    </row>
    <row r="184" spans="1:25" ht="14.4" thickBot="1">
      <c r="A184" s="73"/>
      <c r="B184" s="10"/>
      <c r="C184" s="47" t="s">
        <v>15</v>
      </c>
      <c r="D184" s="9">
        <f t="shared" ref="D184:I184" si="222">IF(D183=1,6,IF(D183=2,5,IF(D183=3,4,IF(D183=4,3,IF(D183=5,2,IF(D183=6,1,0))))))</f>
        <v>0</v>
      </c>
      <c r="E184" s="9">
        <f t="shared" si="222"/>
        <v>4</v>
      </c>
      <c r="F184" s="9">
        <f t="shared" si="222"/>
        <v>6</v>
      </c>
      <c r="G184" s="9">
        <f t="shared" si="222"/>
        <v>5</v>
      </c>
      <c r="H184" s="9">
        <f t="shared" si="222"/>
        <v>3</v>
      </c>
      <c r="I184" s="9">
        <f t="shared" si="222"/>
        <v>0</v>
      </c>
      <c r="J184" s="69"/>
      <c r="K184" s="69"/>
      <c r="L184" s="69"/>
      <c r="M184" s="69"/>
      <c r="N184" s="69"/>
      <c r="O184" s="78"/>
      <c r="X184" s="58"/>
      <c r="Y184" s="58"/>
    </row>
    <row r="185" spans="1:25" ht="13.8">
      <c r="A185" s="71">
        <v>46</v>
      </c>
      <c r="B185" s="54" t="s">
        <v>54</v>
      </c>
      <c r="C185" s="45" t="s">
        <v>12</v>
      </c>
      <c r="D185" s="51">
        <f>IF(D$4="Barry A",$X185,IF(D$4="Barry B",$Y185,""))</f>
        <v>0</v>
      </c>
      <c r="E185" s="51" t="str">
        <f t="shared" ref="E185:I185" si="223">IF(E$4="Barry A",$X185,IF(E$4="Barry B",$Y185,""))</f>
        <v/>
      </c>
      <c r="F185" s="51">
        <f t="shared" si="223"/>
        <v>0</v>
      </c>
      <c r="G185" s="51" t="str">
        <f t="shared" si="223"/>
        <v/>
      </c>
      <c r="H185" s="51" t="str">
        <f t="shared" si="223"/>
        <v/>
      </c>
      <c r="I185" s="51" t="str">
        <f t="shared" si="223"/>
        <v/>
      </c>
      <c r="J185" s="74">
        <f t="shared" ref="J185:O185" si="224">SUM(D188)</f>
        <v>0</v>
      </c>
      <c r="K185" s="74">
        <f t="shared" si="224"/>
        <v>3</v>
      </c>
      <c r="L185" s="74">
        <f t="shared" si="224"/>
        <v>6</v>
      </c>
      <c r="M185" s="74">
        <f t="shared" si="224"/>
        <v>5</v>
      </c>
      <c r="N185" s="74">
        <f t="shared" si="224"/>
        <v>4</v>
      </c>
      <c r="O185" s="75">
        <f t="shared" si="224"/>
        <v>0</v>
      </c>
      <c r="X185" s="58"/>
      <c r="Y185" s="58"/>
    </row>
    <row r="186" spans="1:25" ht="13.8">
      <c r="A186" s="72"/>
      <c r="B186" s="54" t="s">
        <v>35</v>
      </c>
      <c r="C186" s="46" t="s">
        <v>13</v>
      </c>
      <c r="D186" s="22">
        <v>5.9837962962962959E-4</v>
      </c>
      <c r="E186" s="22">
        <v>5.340277777777778E-4</v>
      </c>
      <c r="F186" s="22">
        <v>4.3865740740740736E-4</v>
      </c>
      <c r="G186" s="22">
        <v>4.662037037037037E-4</v>
      </c>
      <c r="H186" s="22">
        <v>4.8159722222222224E-4</v>
      </c>
      <c r="I186" s="22"/>
      <c r="J186" s="67"/>
      <c r="K186" s="67"/>
      <c r="L186" s="67"/>
      <c r="M186" s="67"/>
      <c r="N186" s="67"/>
      <c r="O186" s="76"/>
      <c r="Q186" s="37">
        <f>MAX($E186,D186)-MIN($E186,D186)</f>
        <v>6.4351851851851788E-5</v>
      </c>
      <c r="R186" s="37">
        <f>MAX($E186,F186)-MIN($E186,F186)</f>
        <v>9.5370370370370444E-5</v>
      </c>
      <c r="S186" s="37">
        <f>MAX($E186,G186)-MIN($E186,G186)</f>
        <v>6.7824074074074097E-5</v>
      </c>
      <c r="T186" s="37">
        <f>MAX($E186,H186)-MIN($E186,H186)</f>
        <v>5.2430555555555564E-5</v>
      </c>
      <c r="U186" s="37">
        <f>MAX($E186,I186)-MIN($E186,I186)</f>
        <v>0</v>
      </c>
      <c r="X186" s="58"/>
      <c r="Y186" s="58"/>
    </row>
    <row r="187" spans="1:25" ht="13.8">
      <c r="A187" s="72"/>
      <c r="B187" s="54"/>
      <c r="C187" s="46" t="s">
        <v>14</v>
      </c>
      <c r="D187" s="12">
        <v>0</v>
      </c>
      <c r="E187" s="12">
        <f t="shared" ref="D187:I187" si="225">IF(ISERROR(RANK(E186,$D186:$I186,-1)),"-",RANK(E186,$D186:$I186,-1))</f>
        <v>4</v>
      </c>
      <c r="F187" s="12">
        <f t="shared" si="225"/>
        <v>1</v>
      </c>
      <c r="G187" s="12">
        <f t="shared" si="225"/>
        <v>2</v>
      </c>
      <c r="H187" s="12">
        <f t="shared" si="225"/>
        <v>3</v>
      </c>
      <c r="I187" s="12" t="str">
        <f t="shared" si="225"/>
        <v>-</v>
      </c>
      <c r="J187" s="67">
        <f t="shared" ref="J187:O187" si="226">SUM(J185+J183)</f>
        <v>0</v>
      </c>
      <c r="K187" s="67">
        <f t="shared" si="226"/>
        <v>231</v>
      </c>
      <c r="L187" s="67">
        <f t="shared" si="226"/>
        <v>158</v>
      </c>
      <c r="M187" s="67">
        <f t="shared" si="226"/>
        <v>183</v>
      </c>
      <c r="N187" s="67">
        <f t="shared" si="226"/>
        <v>208</v>
      </c>
      <c r="O187" s="77">
        <f t="shared" si="226"/>
        <v>0</v>
      </c>
      <c r="X187" s="58"/>
      <c r="Y187" s="58"/>
    </row>
    <row r="188" spans="1:25" ht="14.4" thickBot="1">
      <c r="A188" s="73"/>
      <c r="B188" s="8"/>
      <c r="C188" s="47" t="s">
        <v>15</v>
      </c>
      <c r="D188" s="9">
        <v>0</v>
      </c>
      <c r="E188" s="9">
        <f t="shared" ref="D188:I188" si="227">IF(E187=1,6,IF(E187=2,5,IF(E187=3,4,IF(E187=4,3,IF(E187=5,2,IF(E187=6,1,0))))))</f>
        <v>3</v>
      </c>
      <c r="F188" s="9">
        <f t="shared" si="227"/>
        <v>6</v>
      </c>
      <c r="G188" s="9">
        <f t="shared" si="227"/>
        <v>5</v>
      </c>
      <c r="H188" s="9">
        <f t="shared" si="227"/>
        <v>4</v>
      </c>
      <c r="I188" s="9">
        <f t="shared" si="227"/>
        <v>0</v>
      </c>
      <c r="J188" s="69"/>
      <c r="K188" s="69"/>
      <c r="L188" s="69"/>
      <c r="M188" s="69"/>
      <c r="N188" s="69"/>
      <c r="O188" s="78"/>
      <c r="X188" s="58"/>
      <c r="Y188" s="58"/>
    </row>
    <row r="189" spans="1:25" ht="13.8">
      <c r="A189" s="71">
        <v>47</v>
      </c>
      <c r="B189" s="54" t="s">
        <v>58</v>
      </c>
      <c r="C189" s="45" t="s">
        <v>12</v>
      </c>
      <c r="D189" s="51">
        <f>IF(D$4="Barry A",$X189,IF(D$4="Barry B",$Y189,""))</f>
        <v>0</v>
      </c>
      <c r="E189" s="51" t="str">
        <f t="shared" ref="E189:I189" si="228">IF(E$4="Barry A",$X189,IF(E$4="Barry B",$Y189,""))</f>
        <v/>
      </c>
      <c r="F189" s="51">
        <f t="shared" si="228"/>
        <v>0</v>
      </c>
      <c r="G189" s="51" t="str">
        <f t="shared" si="228"/>
        <v/>
      </c>
      <c r="H189" s="51" t="str">
        <f t="shared" si="228"/>
        <v/>
      </c>
      <c r="I189" s="51" t="str">
        <f t="shared" si="228"/>
        <v/>
      </c>
      <c r="J189" s="74">
        <f t="shared" ref="J189:O189" si="229">SUM(D192)</f>
        <v>0</v>
      </c>
      <c r="K189" s="74">
        <f t="shared" si="229"/>
        <v>6</v>
      </c>
      <c r="L189" s="74">
        <f t="shared" si="229"/>
        <v>5</v>
      </c>
      <c r="M189" s="74">
        <f t="shared" si="229"/>
        <v>3</v>
      </c>
      <c r="N189" s="74">
        <f t="shared" si="229"/>
        <v>4</v>
      </c>
      <c r="O189" s="75">
        <f t="shared" si="229"/>
        <v>0</v>
      </c>
      <c r="X189" s="58"/>
      <c r="Y189" s="58"/>
    </row>
    <row r="190" spans="1:25" ht="13.8">
      <c r="A190" s="72"/>
      <c r="B190" s="54" t="s">
        <v>37</v>
      </c>
      <c r="C190" s="46" t="s">
        <v>13</v>
      </c>
      <c r="D190" s="22">
        <v>5.357638888888889E-4</v>
      </c>
      <c r="E190" s="22">
        <v>4.241898148148148E-4</v>
      </c>
      <c r="F190" s="22">
        <v>4.6238425925925933E-4</v>
      </c>
      <c r="G190" s="22">
        <v>5.0428240740740739E-4</v>
      </c>
      <c r="H190" s="22">
        <v>4.8148148148148155E-4</v>
      </c>
      <c r="I190" s="22"/>
      <c r="J190" s="67"/>
      <c r="K190" s="67"/>
      <c r="L190" s="67"/>
      <c r="M190" s="67"/>
      <c r="N190" s="67"/>
      <c r="O190" s="76"/>
      <c r="Q190" s="37">
        <f>MAX($E190,D190)-MIN($E190,D190)</f>
        <v>1.115740740740741E-4</v>
      </c>
      <c r="R190" s="37">
        <f>MAX($E190,F190)-MIN($E190,F190)</f>
        <v>3.8194444444444539E-5</v>
      </c>
      <c r="S190" s="37">
        <f>MAX($E190,G190)-MIN($E190,G190)</f>
        <v>8.0092592592592596E-5</v>
      </c>
      <c r="T190" s="37">
        <f>MAX($E190,H190)-MIN($E190,H190)</f>
        <v>5.7291666666666754E-5</v>
      </c>
      <c r="U190" s="37">
        <f>MAX($E190,I190)-MIN($E190,I190)</f>
        <v>0</v>
      </c>
      <c r="X190" s="58"/>
      <c r="Y190" s="58"/>
    </row>
    <row r="191" spans="1:25" ht="13.8">
      <c r="A191" s="72"/>
      <c r="B191" s="54"/>
      <c r="C191" s="46" t="s">
        <v>14</v>
      </c>
      <c r="D191" s="12">
        <v>0</v>
      </c>
      <c r="E191" s="12">
        <f t="shared" ref="D191:I191" si="230">IF(ISERROR(RANK(E190,$D190:$I190,-1)),"-",RANK(E190,$D190:$I190,-1))</f>
        <v>1</v>
      </c>
      <c r="F191" s="12">
        <f t="shared" si="230"/>
        <v>2</v>
      </c>
      <c r="G191" s="12">
        <f t="shared" si="230"/>
        <v>4</v>
      </c>
      <c r="H191" s="12">
        <f t="shared" si="230"/>
        <v>3</v>
      </c>
      <c r="I191" s="12" t="str">
        <f t="shared" si="230"/>
        <v>-</v>
      </c>
      <c r="J191" s="67">
        <f t="shared" ref="J191:O191" si="231">SUM(J189+J187)</f>
        <v>0</v>
      </c>
      <c r="K191" s="67">
        <f t="shared" si="231"/>
        <v>237</v>
      </c>
      <c r="L191" s="67">
        <f t="shared" si="231"/>
        <v>163</v>
      </c>
      <c r="M191" s="67">
        <f t="shared" si="231"/>
        <v>186</v>
      </c>
      <c r="N191" s="67">
        <f t="shared" si="231"/>
        <v>212</v>
      </c>
      <c r="O191" s="77">
        <f t="shared" si="231"/>
        <v>0</v>
      </c>
      <c r="X191" s="58"/>
      <c r="Y191" s="58"/>
    </row>
    <row r="192" spans="1:25" ht="14.4" thickBot="1">
      <c r="A192" s="73"/>
      <c r="B192" s="8"/>
      <c r="C192" s="47" t="s">
        <v>15</v>
      </c>
      <c r="D192" s="9">
        <f t="shared" ref="D192:I192" si="232">IF(D191=1,6,IF(D191=2,5,IF(D191=3,4,IF(D191=4,3,IF(D191=5,2,IF(D191=6,1,0))))))</f>
        <v>0</v>
      </c>
      <c r="E192" s="9">
        <f t="shared" si="232"/>
        <v>6</v>
      </c>
      <c r="F192" s="9">
        <f t="shared" si="232"/>
        <v>5</v>
      </c>
      <c r="G192" s="9">
        <f t="shared" si="232"/>
        <v>3</v>
      </c>
      <c r="H192" s="9">
        <f t="shared" si="232"/>
        <v>4</v>
      </c>
      <c r="I192" s="9">
        <f t="shared" si="232"/>
        <v>0</v>
      </c>
      <c r="J192" s="69"/>
      <c r="K192" s="69"/>
      <c r="L192" s="69"/>
      <c r="M192" s="69"/>
      <c r="N192" s="69"/>
      <c r="O192" s="78"/>
      <c r="X192" s="58"/>
      <c r="Y192" s="58"/>
    </row>
    <row r="193" spans="1:25" ht="13.8">
      <c r="A193" s="71">
        <v>48</v>
      </c>
      <c r="B193" s="54" t="s">
        <v>59</v>
      </c>
      <c r="C193" s="45" t="s">
        <v>12</v>
      </c>
      <c r="D193" s="51">
        <f>IF(D$4="Barry A",$X193,IF(D$4="Barry B",$Y193,""))</f>
        <v>0</v>
      </c>
      <c r="E193" s="51" t="str">
        <f t="shared" ref="E193:I193" si="233">IF(E$4="Barry A",$X193,IF(E$4="Barry B",$Y193,""))</f>
        <v/>
      </c>
      <c r="F193" s="51">
        <f t="shared" si="233"/>
        <v>0</v>
      </c>
      <c r="G193" s="51" t="str">
        <f t="shared" si="233"/>
        <v/>
      </c>
      <c r="H193" s="51" t="str">
        <f t="shared" si="233"/>
        <v/>
      </c>
      <c r="I193" s="51" t="str">
        <f t="shared" si="233"/>
        <v/>
      </c>
      <c r="J193" s="74">
        <f t="shared" ref="J193:O193" si="234">SUM(D196)</f>
        <v>0</v>
      </c>
      <c r="K193" s="74">
        <f t="shared" si="234"/>
        <v>6</v>
      </c>
      <c r="L193" s="74">
        <f t="shared" si="234"/>
        <v>4</v>
      </c>
      <c r="M193" s="74">
        <f t="shared" si="234"/>
        <v>5</v>
      </c>
      <c r="N193" s="74">
        <f t="shared" si="234"/>
        <v>3</v>
      </c>
      <c r="O193" s="75">
        <f t="shared" si="234"/>
        <v>0</v>
      </c>
      <c r="X193" s="58"/>
      <c r="Y193" s="58"/>
    </row>
    <row r="194" spans="1:25" ht="13.8">
      <c r="A194" s="72"/>
      <c r="B194" s="54" t="s">
        <v>37</v>
      </c>
      <c r="C194" s="46" t="s">
        <v>13</v>
      </c>
      <c r="D194" s="22"/>
      <c r="E194" s="22">
        <v>4.0914351851851854E-4</v>
      </c>
      <c r="F194" s="22">
        <v>4.4733796296296297E-4</v>
      </c>
      <c r="G194" s="22">
        <v>4.3692129629629631E-4</v>
      </c>
      <c r="H194" s="22">
        <v>5.3530092592592594E-4</v>
      </c>
      <c r="I194" s="22"/>
      <c r="J194" s="67"/>
      <c r="K194" s="67"/>
      <c r="L194" s="67"/>
      <c r="M194" s="67"/>
      <c r="N194" s="67"/>
      <c r="O194" s="76"/>
      <c r="Q194" s="37">
        <f>MAX($E194,D194)-MIN($E194,D194)</f>
        <v>0</v>
      </c>
      <c r="R194" s="37">
        <f>MAX($E194,F194)-MIN($E194,F194)</f>
        <v>3.819444444444443E-5</v>
      </c>
      <c r="S194" s="37">
        <f>MAX($E194,G194)-MIN($E194,G194)</f>
        <v>2.7777777777777772E-5</v>
      </c>
      <c r="T194" s="37">
        <f>MAX($E194,H194)-MIN($E194,H194)</f>
        <v>1.261574074074074E-4</v>
      </c>
      <c r="U194" s="37">
        <f>MAX($E194,I194)-MIN($E194,I194)</f>
        <v>0</v>
      </c>
      <c r="X194" s="58"/>
      <c r="Y194" s="58"/>
    </row>
    <row r="195" spans="1:25" ht="13.8">
      <c r="A195" s="72"/>
      <c r="B195" s="54"/>
      <c r="C195" s="46" t="s">
        <v>14</v>
      </c>
      <c r="D195" s="12" t="str">
        <f t="shared" ref="D195:I195" si="235">IF(ISERROR(RANK(D194,$D194:$I194,-1)),"-",RANK(D194,$D194:$I194,-1))</f>
        <v>-</v>
      </c>
      <c r="E195" s="12">
        <f t="shared" si="235"/>
        <v>1</v>
      </c>
      <c r="F195" s="12">
        <f t="shared" si="235"/>
        <v>3</v>
      </c>
      <c r="G195" s="12">
        <f t="shared" si="235"/>
        <v>2</v>
      </c>
      <c r="H195" s="12">
        <f t="shared" si="235"/>
        <v>4</v>
      </c>
      <c r="I195" s="12" t="str">
        <f t="shared" si="235"/>
        <v>-</v>
      </c>
      <c r="J195" s="67">
        <f t="shared" ref="J195:O195" si="236">SUM(J193+J191)</f>
        <v>0</v>
      </c>
      <c r="K195" s="67">
        <f t="shared" si="236"/>
        <v>243</v>
      </c>
      <c r="L195" s="67">
        <f t="shared" si="236"/>
        <v>167</v>
      </c>
      <c r="M195" s="67">
        <f t="shared" si="236"/>
        <v>191</v>
      </c>
      <c r="N195" s="67">
        <f t="shared" si="236"/>
        <v>215</v>
      </c>
      <c r="O195" s="77">
        <f t="shared" si="236"/>
        <v>0</v>
      </c>
      <c r="X195" s="58"/>
      <c r="Y195" s="58"/>
    </row>
    <row r="196" spans="1:25" ht="14.4" thickBot="1">
      <c r="A196" s="73"/>
      <c r="B196" s="8"/>
      <c r="C196" s="47" t="s">
        <v>15</v>
      </c>
      <c r="D196" s="9">
        <f t="shared" ref="D196:I196" si="237">IF(D195=1,6,IF(D195=2,5,IF(D195=3,4,IF(D195=4,3,IF(D195=5,2,IF(D195=6,1,0))))))</f>
        <v>0</v>
      </c>
      <c r="E196" s="9">
        <f t="shared" si="237"/>
        <v>6</v>
      </c>
      <c r="F196" s="9">
        <f t="shared" si="237"/>
        <v>4</v>
      </c>
      <c r="G196" s="9">
        <f t="shared" si="237"/>
        <v>5</v>
      </c>
      <c r="H196" s="9">
        <f t="shared" si="237"/>
        <v>3</v>
      </c>
      <c r="I196" s="9">
        <f t="shared" si="237"/>
        <v>0</v>
      </c>
      <c r="J196" s="69"/>
      <c r="K196" s="69"/>
      <c r="L196" s="69"/>
      <c r="M196" s="69"/>
      <c r="N196" s="69"/>
      <c r="O196" s="78"/>
      <c r="X196" s="58"/>
      <c r="Y196" s="58"/>
    </row>
    <row r="197" spans="1:25" ht="13.8">
      <c r="A197" s="71">
        <v>49</v>
      </c>
      <c r="B197" s="54" t="s">
        <v>44</v>
      </c>
      <c r="C197" s="45" t="s">
        <v>12</v>
      </c>
      <c r="D197" s="51">
        <f>IF(D$4="Barry A",$X197,IF(D$4="Barry B",$Y197,""))</f>
        <v>0</v>
      </c>
      <c r="E197" s="51" t="str">
        <f t="shared" ref="E197:I197" si="238">IF(E$4="Barry A",$X197,IF(E$4="Barry B",$Y197,""))</f>
        <v/>
      </c>
      <c r="F197" s="51">
        <f t="shared" si="238"/>
        <v>0</v>
      </c>
      <c r="G197" s="51" t="str">
        <f t="shared" si="238"/>
        <v/>
      </c>
      <c r="H197" s="51" t="str">
        <f t="shared" si="238"/>
        <v/>
      </c>
      <c r="I197" s="51" t="str">
        <f t="shared" si="238"/>
        <v/>
      </c>
      <c r="J197" s="74">
        <f t="shared" ref="J197:O197" si="239">SUM(D200)</f>
        <v>0</v>
      </c>
      <c r="K197" s="74">
        <f t="shared" si="239"/>
        <v>5</v>
      </c>
      <c r="L197" s="74">
        <f t="shared" si="239"/>
        <v>0</v>
      </c>
      <c r="M197" s="74">
        <f t="shared" si="239"/>
        <v>4</v>
      </c>
      <c r="N197" s="74">
        <f t="shared" si="239"/>
        <v>6</v>
      </c>
      <c r="O197" s="75">
        <f t="shared" si="239"/>
        <v>0</v>
      </c>
      <c r="X197" s="58"/>
      <c r="Y197" s="58"/>
    </row>
    <row r="198" spans="1:25" ht="13.8">
      <c r="A198" s="72"/>
      <c r="B198" s="54" t="s">
        <v>43</v>
      </c>
      <c r="C198" s="46" t="s">
        <v>13</v>
      </c>
      <c r="D198" s="22"/>
      <c r="E198" s="22">
        <v>2.3156250000000004E-3</v>
      </c>
      <c r="F198" s="22"/>
      <c r="G198" s="22">
        <v>2.3563657407407409E-3</v>
      </c>
      <c r="H198" s="22">
        <v>2.2094907407407406E-3</v>
      </c>
      <c r="I198" s="22"/>
      <c r="J198" s="67"/>
      <c r="K198" s="67"/>
      <c r="L198" s="67"/>
      <c r="M198" s="67"/>
      <c r="N198" s="67"/>
      <c r="O198" s="76"/>
      <c r="Q198" s="37">
        <f>MAX($E198,D198)-MIN($E198,D198)</f>
        <v>0</v>
      </c>
      <c r="R198" s="37">
        <f>MAX($E198,F198)-MIN($E198,F198)</f>
        <v>0</v>
      </c>
      <c r="S198" s="37">
        <f>MAX($E198,G198)-MIN($E198,G198)</f>
        <v>4.0740740740740494E-5</v>
      </c>
      <c r="T198" s="37">
        <f>MAX($E198,H198)-MIN($E198,H198)</f>
        <v>1.0613425925925981E-4</v>
      </c>
      <c r="U198" s="37">
        <f>MAX($E198,I198)-MIN($E198,I198)</f>
        <v>0</v>
      </c>
      <c r="X198" s="58"/>
      <c r="Y198" s="58"/>
    </row>
    <row r="199" spans="1:25" ht="13.8">
      <c r="A199" s="72"/>
      <c r="B199" s="54" t="s">
        <v>39</v>
      </c>
      <c r="C199" s="46" t="s">
        <v>14</v>
      </c>
      <c r="D199" s="12" t="str">
        <f t="shared" ref="D199:I199" si="240">IF(ISERROR(RANK(D198,$D198:$I198,-1)),"-",RANK(D198,$D198:$I198,-1))</f>
        <v>-</v>
      </c>
      <c r="E199" s="12">
        <f t="shared" si="240"/>
        <v>2</v>
      </c>
      <c r="F199" s="12" t="str">
        <f t="shared" si="240"/>
        <v>-</v>
      </c>
      <c r="G199" s="12">
        <f t="shared" si="240"/>
        <v>3</v>
      </c>
      <c r="H199" s="12">
        <f t="shared" si="240"/>
        <v>1</v>
      </c>
      <c r="I199" s="12" t="str">
        <f t="shared" si="240"/>
        <v>-</v>
      </c>
      <c r="J199" s="67">
        <f t="shared" ref="J199:O199" si="241">SUM(J197+J195)</f>
        <v>0</v>
      </c>
      <c r="K199" s="67">
        <f t="shared" si="241"/>
        <v>248</v>
      </c>
      <c r="L199" s="67">
        <f t="shared" si="241"/>
        <v>167</v>
      </c>
      <c r="M199" s="67">
        <f t="shared" si="241"/>
        <v>195</v>
      </c>
      <c r="N199" s="67">
        <f t="shared" si="241"/>
        <v>221</v>
      </c>
      <c r="O199" s="77">
        <f t="shared" si="241"/>
        <v>0</v>
      </c>
      <c r="X199" s="58"/>
      <c r="Y199" s="58"/>
    </row>
    <row r="200" spans="1:25" ht="14.4" thickBot="1">
      <c r="A200" s="73"/>
      <c r="B200" s="8"/>
      <c r="C200" s="47" t="s">
        <v>15</v>
      </c>
      <c r="D200" s="9">
        <f t="shared" ref="D200:I200" si="242">IF(D199=1,6,IF(D199=2,5,IF(D199=3,4,IF(D199=4,3,IF(D199=5,2,IF(D199=6,1,0))))))</f>
        <v>0</v>
      </c>
      <c r="E200" s="9">
        <f t="shared" si="242"/>
        <v>5</v>
      </c>
      <c r="F200" s="9">
        <f t="shared" si="242"/>
        <v>0</v>
      </c>
      <c r="G200" s="9">
        <f t="shared" si="242"/>
        <v>4</v>
      </c>
      <c r="H200" s="9">
        <f t="shared" si="242"/>
        <v>6</v>
      </c>
      <c r="I200" s="9">
        <f t="shared" si="242"/>
        <v>0</v>
      </c>
      <c r="J200" s="69"/>
      <c r="K200" s="69"/>
      <c r="L200" s="69"/>
      <c r="M200" s="69"/>
      <c r="N200" s="69"/>
      <c r="O200" s="78"/>
      <c r="X200" s="58"/>
      <c r="Y200" s="58"/>
    </row>
    <row r="201" spans="1:25" ht="13.8">
      <c r="A201" s="71">
        <v>50</v>
      </c>
      <c r="B201" s="54" t="s">
        <v>48</v>
      </c>
      <c r="C201" s="45" t="s">
        <v>12</v>
      </c>
      <c r="D201" s="51">
        <f>IF(D$4="Barry A",$X201,IF(D$4="Barry B",$Y201,""))</f>
        <v>0</v>
      </c>
      <c r="E201" s="51" t="str">
        <f t="shared" ref="E201:I201" si="243">IF(E$4="Barry A",$X201,IF(E$4="Barry B",$Y201,""))</f>
        <v/>
      </c>
      <c r="F201" s="51">
        <f t="shared" si="243"/>
        <v>0</v>
      </c>
      <c r="G201" s="51" t="str">
        <f t="shared" si="243"/>
        <v/>
      </c>
      <c r="H201" s="51" t="str">
        <f t="shared" si="243"/>
        <v/>
      </c>
      <c r="I201" s="51" t="str">
        <f t="shared" si="243"/>
        <v/>
      </c>
      <c r="J201" s="74">
        <f t="shared" ref="J201:O201" si="244">SUM(D204)</f>
        <v>0</v>
      </c>
      <c r="K201" s="74">
        <f t="shared" si="244"/>
        <v>5</v>
      </c>
      <c r="L201" s="74">
        <f t="shared" si="244"/>
        <v>3</v>
      </c>
      <c r="M201" s="74">
        <f t="shared" si="244"/>
        <v>4</v>
      </c>
      <c r="N201" s="74">
        <f t="shared" si="244"/>
        <v>6</v>
      </c>
      <c r="O201" s="75">
        <f t="shared" si="244"/>
        <v>0</v>
      </c>
      <c r="X201" s="58"/>
      <c r="Y201" s="58"/>
    </row>
    <row r="202" spans="1:25" ht="13.8">
      <c r="A202" s="72"/>
      <c r="B202" s="54" t="s">
        <v>43</v>
      </c>
      <c r="C202" s="46" t="s">
        <v>13</v>
      </c>
      <c r="D202" s="22"/>
      <c r="E202" s="22">
        <v>2.0265046296296294E-3</v>
      </c>
      <c r="F202" s="22">
        <v>2.3557870370370369E-3</v>
      </c>
      <c r="G202" s="22">
        <v>2.1190972222222223E-3</v>
      </c>
      <c r="H202" s="22">
        <v>1.8913194444444446E-3</v>
      </c>
      <c r="I202" s="22"/>
      <c r="J202" s="67"/>
      <c r="K202" s="67"/>
      <c r="L202" s="67"/>
      <c r="M202" s="67"/>
      <c r="N202" s="67"/>
      <c r="O202" s="76"/>
      <c r="Q202" s="37">
        <f>MAX($E202,D202)-MIN($E202,D202)</f>
        <v>0</v>
      </c>
      <c r="R202" s="37">
        <f>MAX($E202,F202)-MIN($E202,F202)</f>
        <v>3.2928240740740747E-4</v>
      </c>
      <c r="S202" s="37">
        <f>MAX($E202,G202)-MIN($E202,G202)</f>
        <v>9.25925925925929E-5</v>
      </c>
      <c r="T202" s="37">
        <f>MAX($E202,H202)-MIN($E202,H202)</f>
        <v>1.351851851851848E-4</v>
      </c>
      <c r="U202" s="37">
        <f>MAX($E202,I202)-MIN($E202,I202)</f>
        <v>0</v>
      </c>
      <c r="X202" s="58"/>
      <c r="Y202" s="58"/>
    </row>
    <row r="203" spans="1:25" ht="13.8">
      <c r="A203" s="72"/>
      <c r="B203" s="54" t="s">
        <v>39</v>
      </c>
      <c r="C203" s="46" t="s">
        <v>14</v>
      </c>
      <c r="D203" s="12" t="str">
        <f t="shared" ref="D203:I203" si="245">IF(ISERROR(RANK(D202,$D202:$I202,-1)),"-",RANK(D202,$D202:$I202,-1))</f>
        <v>-</v>
      </c>
      <c r="E203" s="12">
        <f t="shared" si="245"/>
        <v>2</v>
      </c>
      <c r="F203" s="12">
        <f t="shared" si="245"/>
        <v>4</v>
      </c>
      <c r="G203" s="12">
        <f t="shared" si="245"/>
        <v>3</v>
      </c>
      <c r="H203" s="12">
        <f t="shared" si="245"/>
        <v>1</v>
      </c>
      <c r="I203" s="12" t="str">
        <f t="shared" si="245"/>
        <v>-</v>
      </c>
      <c r="J203" s="67">
        <f t="shared" ref="J203:O203" si="246">SUM(J201+J199)</f>
        <v>0</v>
      </c>
      <c r="K203" s="67">
        <f t="shared" si="246"/>
        <v>253</v>
      </c>
      <c r="L203" s="67">
        <f t="shared" si="246"/>
        <v>170</v>
      </c>
      <c r="M203" s="67">
        <f t="shared" si="246"/>
        <v>199</v>
      </c>
      <c r="N203" s="67">
        <f t="shared" si="246"/>
        <v>227</v>
      </c>
      <c r="O203" s="77">
        <f t="shared" si="246"/>
        <v>0</v>
      </c>
      <c r="X203" s="58"/>
      <c r="Y203" s="58"/>
    </row>
    <row r="204" spans="1:25" ht="14.4" thickBot="1">
      <c r="A204" s="73"/>
      <c r="B204" s="8"/>
      <c r="C204" s="47" t="s">
        <v>15</v>
      </c>
      <c r="D204" s="9">
        <f t="shared" ref="D204:I204" si="247">IF(D203=1,6,IF(D203=2,5,IF(D203=3,4,IF(D203=4,3,IF(D203=5,2,IF(D203=6,1,0))))))</f>
        <v>0</v>
      </c>
      <c r="E204" s="9">
        <f t="shared" si="247"/>
        <v>5</v>
      </c>
      <c r="F204" s="9">
        <f t="shared" si="247"/>
        <v>3</v>
      </c>
      <c r="G204" s="9">
        <f t="shared" si="247"/>
        <v>4</v>
      </c>
      <c r="H204" s="9">
        <f t="shared" si="247"/>
        <v>6</v>
      </c>
      <c r="I204" s="9">
        <f t="shared" si="247"/>
        <v>0</v>
      </c>
      <c r="J204" s="69"/>
      <c r="K204" s="69"/>
      <c r="L204" s="69"/>
      <c r="M204" s="69"/>
      <c r="N204" s="69"/>
      <c r="O204" s="78"/>
      <c r="X204" s="58"/>
      <c r="Y204" s="58"/>
    </row>
    <row r="205" spans="1:25" ht="13.8">
      <c r="A205" s="71">
        <v>51</v>
      </c>
      <c r="B205" s="54" t="s">
        <v>52</v>
      </c>
      <c r="C205" s="45" t="s">
        <v>12</v>
      </c>
      <c r="D205" s="51">
        <f>IF(D$4="Barry A",$X205,IF(D$4="Barry B",$Y205,""))</f>
        <v>0</v>
      </c>
      <c r="E205" s="51" t="str">
        <f t="shared" ref="E205:I205" si="248">IF(E$4="Barry A",$X205,IF(E$4="Barry B",$Y205,""))</f>
        <v/>
      </c>
      <c r="F205" s="51">
        <f t="shared" si="248"/>
        <v>0</v>
      </c>
      <c r="G205" s="51" t="str">
        <f t="shared" si="248"/>
        <v/>
      </c>
      <c r="H205" s="51" t="str">
        <f t="shared" si="248"/>
        <v/>
      </c>
      <c r="I205" s="51" t="str">
        <f t="shared" si="248"/>
        <v/>
      </c>
      <c r="J205" s="74">
        <f t="shared" ref="J205:O205" si="249">SUM(D208)</f>
        <v>0</v>
      </c>
      <c r="K205" s="74">
        <f t="shared" si="249"/>
        <v>6</v>
      </c>
      <c r="L205" s="74">
        <f t="shared" si="249"/>
        <v>4</v>
      </c>
      <c r="M205" s="74">
        <f t="shared" si="249"/>
        <v>3</v>
      </c>
      <c r="N205" s="74">
        <f t="shared" si="249"/>
        <v>5</v>
      </c>
      <c r="O205" s="75">
        <f t="shared" si="249"/>
        <v>0</v>
      </c>
      <c r="X205" s="58"/>
      <c r="Y205" s="58"/>
    </row>
    <row r="206" spans="1:25" ht="13.8">
      <c r="A206" s="72"/>
      <c r="B206" s="54" t="s">
        <v>43</v>
      </c>
      <c r="C206" s="46" t="s">
        <v>13</v>
      </c>
      <c r="D206" s="22"/>
      <c r="E206" s="22">
        <v>1.6234953703703704E-3</v>
      </c>
      <c r="F206" s="22">
        <v>1.6701388888888892E-3</v>
      </c>
      <c r="G206" s="22">
        <v>1.8171296296296297E-3</v>
      </c>
      <c r="H206" s="22">
        <v>1.6604166666666668E-3</v>
      </c>
      <c r="I206" s="22"/>
      <c r="J206" s="67"/>
      <c r="K206" s="67"/>
      <c r="L206" s="67"/>
      <c r="M206" s="67"/>
      <c r="N206" s="67"/>
      <c r="O206" s="76"/>
      <c r="Q206" s="37">
        <f>MAX($E206,D206)-MIN($E206,D206)</f>
        <v>0</v>
      </c>
      <c r="R206" s="37">
        <f>MAX($E206,F206)-MIN($E206,F206)</f>
        <v>4.6643518518518778E-5</v>
      </c>
      <c r="S206" s="37">
        <f>MAX($E206,G206)-MIN($E206,G206)</f>
        <v>1.9363425925925928E-4</v>
      </c>
      <c r="T206" s="37">
        <f>MAX($E206,H206)-MIN($E206,H206)</f>
        <v>3.6921296296296398E-5</v>
      </c>
      <c r="U206" s="37">
        <f>MAX($E206,I206)-MIN($E206,I206)</f>
        <v>0</v>
      </c>
      <c r="X206" s="58"/>
      <c r="Y206" s="58"/>
    </row>
    <row r="207" spans="1:25" ht="13.8">
      <c r="A207" s="72"/>
      <c r="B207" s="54" t="s">
        <v>39</v>
      </c>
      <c r="C207" s="46" t="s">
        <v>14</v>
      </c>
      <c r="D207" s="12" t="str">
        <f t="shared" ref="D207:I207" si="250">IF(ISERROR(RANK(D206,$D206:$I206,-1)),"-",RANK(D206,$D206:$I206,-1))</f>
        <v>-</v>
      </c>
      <c r="E207" s="12">
        <f t="shared" si="250"/>
        <v>1</v>
      </c>
      <c r="F207" s="12">
        <f t="shared" si="250"/>
        <v>3</v>
      </c>
      <c r="G207" s="12">
        <f t="shared" si="250"/>
        <v>4</v>
      </c>
      <c r="H207" s="12">
        <f t="shared" si="250"/>
        <v>2</v>
      </c>
      <c r="I207" s="12" t="str">
        <f t="shared" si="250"/>
        <v>-</v>
      </c>
      <c r="J207" s="67">
        <f t="shared" ref="J207:O207" si="251">SUM(J205+J203)</f>
        <v>0</v>
      </c>
      <c r="K207" s="67">
        <f t="shared" si="251"/>
        <v>259</v>
      </c>
      <c r="L207" s="67">
        <f t="shared" si="251"/>
        <v>174</v>
      </c>
      <c r="M207" s="67">
        <f t="shared" si="251"/>
        <v>202</v>
      </c>
      <c r="N207" s="67">
        <f t="shared" si="251"/>
        <v>232</v>
      </c>
      <c r="O207" s="77">
        <f t="shared" si="251"/>
        <v>0</v>
      </c>
      <c r="X207" s="58"/>
      <c r="Y207" s="58"/>
    </row>
    <row r="208" spans="1:25" ht="14.4" thickBot="1">
      <c r="A208" s="73"/>
      <c r="B208" s="8"/>
      <c r="C208" s="47" t="s">
        <v>15</v>
      </c>
      <c r="D208" s="9">
        <f t="shared" ref="D208:I208" si="252">IF(D207=1,6,IF(D207=2,5,IF(D207=3,4,IF(D207=4,3,IF(D207=5,2,IF(D207=6,1,0))))))</f>
        <v>0</v>
      </c>
      <c r="E208" s="9">
        <f t="shared" si="252"/>
        <v>6</v>
      </c>
      <c r="F208" s="9">
        <f t="shared" si="252"/>
        <v>4</v>
      </c>
      <c r="G208" s="9">
        <f t="shared" si="252"/>
        <v>3</v>
      </c>
      <c r="H208" s="9">
        <f t="shared" si="252"/>
        <v>5</v>
      </c>
      <c r="I208" s="9">
        <f t="shared" si="252"/>
        <v>0</v>
      </c>
      <c r="J208" s="69"/>
      <c r="K208" s="69"/>
      <c r="L208" s="69"/>
      <c r="M208" s="69"/>
      <c r="N208" s="69"/>
      <c r="O208" s="78"/>
      <c r="X208" s="58"/>
      <c r="Y208" s="58"/>
    </row>
    <row r="209" spans="1:25" ht="13.8">
      <c r="A209" s="71">
        <v>52</v>
      </c>
      <c r="B209" s="51" t="s">
        <v>57</v>
      </c>
      <c r="C209" s="45" t="s">
        <v>12</v>
      </c>
      <c r="D209" s="51">
        <f>IF(D$4="Barry A",$X209,IF(D$4="Barry B",$Y209,""))</f>
        <v>0</v>
      </c>
      <c r="E209" s="51" t="str">
        <f t="shared" ref="E209:I209" si="253">IF(E$4="Barry A",$X209,IF(E$4="Barry B",$Y209,""))</f>
        <v/>
      </c>
      <c r="F209" s="51">
        <f t="shared" si="253"/>
        <v>0</v>
      </c>
      <c r="G209" s="51" t="str">
        <f t="shared" si="253"/>
        <v/>
      </c>
      <c r="H209" s="51" t="str">
        <f t="shared" si="253"/>
        <v/>
      </c>
      <c r="I209" s="51" t="str">
        <f t="shared" si="253"/>
        <v/>
      </c>
      <c r="J209" s="74">
        <f t="shared" ref="J209:O209" si="254">SUM(D212)</f>
        <v>3</v>
      </c>
      <c r="K209" s="74">
        <f t="shared" si="254"/>
        <v>6</v>
      </c>
      <c r="L209" s="74">
        <f t="shared" si="254"/>
        <v>4</v>
      </c>
      <c r="M209" s="74">
        <f t="shared" si="254"/>
        <v>2</v>
      </c>
      <c r="N209" s="74">
        <f t="shared" si="254"/>
        <v>5</v>
      </c>
      <c r="O209" s="75">
        <f t="shared" si="254"/>
        <v>0</v>
      </c>
      <c r="X209" s="58"/>
      <c r="Y209" s="58"/>
    </row>
    <row r="210" spans="1:25" ht="13.8">
      <c r="A210" s="72"/>
      <c r="B210" s="52" t="s">
        <v>43</v>
      </c>
      <c r="C210" s="46" t="s">
        <v>13</v>
      </c>
      <c r="D210" s="22">
        <v>1.5278935185185185E-3</v>
      </c>
      <c r="E210" s="22">
        <v>1.392013888888889E-3</v>
      </c>
      <c r="F210" s="22">
        <v>1.4596064814814816E-3</v>
      </c>
      <c r="G210" s="22">
        <v>1.529861111111111E-3</v>
      </c>
      <c r="H210" s="22">
        <v>1.4582175925925926E-3</v>
      </c>
      <c r="I210" s="22"/>
      <c r="J210" s="67"/>
      <c r="K210" s="67"/>
      <c r="L210" s="67"/>
      <c r="M210" s="67"/>
      <c r="N210" s="67"/>
      <c r="O210" s="76"/>
      <c r="Q210" s="37">
        <f>MAX($E210,D210)-MIN($E210,D210)</f>
        <v>1.3587962962962946E-4</v>
      </c>
      <c r="R210" s="37">
        <f>MAX($E210,F210)-MIN($E210,F210)</f>
        <v>6.7592592592592617E-5</v>
      </c>
      <c r="S210" s="37">
        <f>MAX($E210,G210)-MIN($E210,G210)</f>
        <v>1.3784722222222193E-4</v>
      </c>
      <c r="T210" s="37">
        <f>MAX($E210,H210)-MIN($E210,H210)</f>
        <v>6.620370370370352E-5</v>
      </c>
      <c r="U210" s="37">
        <f>MAX($E210,I210)-MIN($E210,I210)</f>
        <v>0</v>
      </c>
    </row>
    <row r="211" spans="1:25" ht="13.8">
      <c r="A211" s="72"/>
      <c r="B211" s="52" t="s">
        <v>39</v>
      </c>
      <c r="C211" s="46" t="s">
        <v>14</v>
      </c>
      <c r="D211" s="12">
        <f t="shared" ref="D211:I211" si="255">IF(ISERROR(RANK(D210,$D210:$I210,-1)),"-",RANK(D210,$D210:$I210,-1))</f>
        <v>4</v>
      </c>
      <c r="E211" s="12">
        <f t="shared" si="255"/>
        <v>1</v>
      </c>
      <c r="F211" s="12">
        <f t="shared" si="255"/>
        <v>3</v>
      </c>
      <c r="G211" s="12">
        <f t="shared" si="255"/>
        <v>5</v>
      </c>
      <c r="H211" s="12">
        <f t="shared" si="255"/>
        <v>2</v>
      </c>
      <c r="I211" s="12" t="str">
        <f t="shared" si="255"/>
        <v>-</v>
      </c>
      <c r="J211" s="67">
        <f t="shared" ref="J211:O211" si="256">SUM(J209+J207)</f>
        <v>3</v>
      </c>
      <c r="K211" s="67">
        <f t="shared" si="256"/>
        <v>265</v>
      </c>
      <c r="L211" s="67">
        <f t="shared" si="256"/>
        <v>178</v>
      </c>
      <c r="M211" s="67">
        <f t="shared" si="256"/>
        <v>204</v>
      </c>
      <c r="N211" s="67">
        <f t="shared" si="256"/>
        <v>237</v>
      </c>
      <c r="O211" s="77">
        <f t="shared" si="256"/>
        <v>0</v>
      </c>
    </row>
    <row r="212" spans="1:25" ht="14.4" thickBot="1">
      <c r="A212" s="73"/>
      <c r="B212" s="8"/>
      <c r="C212" s="47" t="s">
        <v>15</v>
      </c>
      <c r="D212" s="9">
        <f t="shared" ref="D212:I212" si="257">IF(D211=1,6,IF(D211=2,5,IF(D211=3,4,IF(D211=4,3,IF(D211=5,2,IF(D211=6,1,0))))))</f>
        <v>3</v>
      </c>
      <c r="E212" s="9">
        <f t="shared" si="257"/>
        <v>6</v>
      </c>
      <c r="F212" s="9">
        <f t="shared" si="257"/>
        <v>4</v>
      </c>
      <c r="G212" s="9">
        <f t="shared" si="257"/>
        <v>2</v>
      </c>
      <c r="H212" s="9">
        <f t="shared" si="257"/>
        <v>5</v>
      </c>
      <c r="I212" s="9">
        <f t="shared" si="257"/>
        <v>0</v>
      </c>
      <c r="J212" s="69"/>
      <c r="K212" s="69"/>
      <c r="L212" s="69"/>
      <c r="M212" s="69"/>
      <c r="N212" s="69"/>
      <c r="O212" s="78"/>
    </row>
    <row r="213" spans="1:25" ht="13.8">
      <c r="A213" s="13"/>
      <c r="B213" s="11"/>
      <c r="C213" s="14" t="s">
        <v>16</v>
      </c>
      <c r="D213" s="14">
        <f t="shared" ref="D213:I213" si="258">D8+D12+D16+D20+D24+D28+D32+D36+D40+D44+D48+D52+D56+D60+D64+D68+D72+D76+D80+D84+D88+D92+D96+D100+D104+D108+D112+D116+D120+D124+D128+D132+D136+D140+D144+D148+D152+D156+D160+D164+D168+D172+D176+D180+D184+D188+D192+D196+D200+D204+D208+D212</f>
        <v>3</v>
      </c>
      <c r="E213" s="14">
        <f t="shared" si="258"/>
        <v>265</v>
      </c>
      <c r="F213" s="14">
        <f t="shared" si="258"/>
        <v>178</v>
      </c>
      <c r="G213" s="14">
        <f t="shared" si="258"/>
        <v>204</v>
      </c>
      <c r="H213" s="14">
        <f t="shared" si="258"/>
        <v>237</v>
      </c>
      <c r="I213" s="14">
        <f t="shared" si="258"/>
        <v>0</v>
      </c>
      <c r="J213" s="1"/>
      <c r="K213" s="1"/>
      <c r="L213" s="1"/>
      <c r="M213" s="1"/>
      <c r="N213" s="1"/>
      <c r="O213" s="1"/>
    </row>
    <row r="214" spans="1:25" ht="13.8">
      <c r="A214" s="13"/>
      <c r="B214" s="11"/>
      <c r="C214" s="14" t="s">
        <v>17</v>
      </c>
      <c r="D214" s="14">
        <f t="shared" ref="D214:I214" si="259">COUNTIF(D5:D212,"dq")</f>
        <v>2</v>
      </c>
      <c r="E214" s="14">
        <f t="shared" si="259"/>
        <v>1</v>
      </c>
      <c r="F214" s="14">
        <f t="shared" si="259"/>
        <v>1</v>
      </c>
      <c r="G214" s="14">
        <f t="shared" si="259"/>
        <v>5</v>
      </c>
      <c r="H214" s="14">
        <f t="shared" si="259"/>
        <v>1</v>
      </c>
      <c r="I214" s="14">
        <f t="shared" si="259"/>
        <v>0</v>
      </c>
      <c r="J214" s="1"/>
      <c r="K214" s="1"/>
      <c r="L214" s="1"/>
      <c r="M214" s="1"/>
      <c r="N214" s="1"/>
      <c r="O214" s="1"/>
      <c r="Q214" s="37"/>
      <c r="R214" s="37"/>
      <c r="S214" s="37"/>
      <c r="T214" s="37"/>
      <c r="U214" s="37"/>
    </row>
    <row r="215" spans="1:25">
      <c r="B215" s="50"/>
      <c r="C215" s="50"/>
    </row>
    <row r="216" spans="1:25">
      <c r="B216" s="50"/>
      <c r="C216" s="50"/>
      <c r="D216" s="50">
        <v>1</v>
      </c>
      <c r="E216" s="50">
        <v>2</v>
      </c>
      <c r="F216" s="50">
        <v>4</v>
      </c>
      <c r="G216" s="50">
        <v>5</v>
      </c>
      <c r="H216" s="50">
        <v>3</v>
      </c>
      <c r="I216" s="50">
        <v>6</v>
      </c>
    </row>
    <row r="217" spans="1:25">
      <c r="B217" s="50"/>
      <c r="C217" s="50"/>
    </row>
    <row r="218" spans="1:25">
      <c r="B218" s="50"/>
      <c r="C218" s="50"/>
    </row>
    <row r="219" spans="1:25">
      <c r="B219" s="50"/>
      <c r="C219" s="50"/>
    </row>
    <row r="220" spans="1:25">
      <c r="B220" s="50"/>
      <c r="C220" s="50"/>
    </row>
    <row r="221" spans="1:25">
      <c r="B221" s="50"/>
      <c r="C221" s="50"/>
    </row>
    <row r="222" spans="1:25">
      <c r="B222" s="50"/>
      <c r="C222" s="50"/>
    </row>
    <row r="223" spans="1:25">
      <c r="B223" s="50"/>
      <c r="C223" s="50"/>
    </row>
    <row r="224" spans="1:25">
      <c r="B224" s="50"/>
      <c r="C224" s="50"/>
    </row>
    <row r="225" spans="2:3">
      <c r="B225" s="50"/>
      <c r="C225" s="50"/>
    </row>
    <row r="226" spans="2:3">
      <c r="B226" s="50"/>
      <c r="C226" s="50"/>
    </row>
    <row r="227" spans="2:3">
      <c r="B227" s="50"/>
      <c r="C227" s="50"/>
    </row>
    <row r="228" spans="2:3">
      <c r="B228" s="50"/>
      <c r="C228" s="50"/>
    </row>
    <row r="229" spans="2:3">
      <c r="B229" s="50"/>
      <c r="C229" s="50"/>
    </row>
    <row r="230" spans="2:3">
      <c r="B230" s="50"/>
      <c r="C230" s="50"/>
    </row>
    <row r="231" spans="2:3">
      <c r="B231" s="50"/>
      <c r="C231" s="50"/>
    </row>
    <row r="232" spans="2:3">
      <c r="B232" s="50"/>
      <c r="C232" s="50"/>
    </row>
    <row r="233" spans="2:3">
      <c r="B233" s="50"/>
      <c r="C233" s="50"/>
    </row>
    <row r="234" spans="2:3">
      <c r="B234" s="50"/>
      <c r="C234" s="50"/>
    </row>
    <row r="235" spans="2:3">
      <c r="B235" s="50"/>
      <c r="C235" s="50"/>
    </row>
    <row r="236" spans="2:3">
      <c r="B236" s="50"/>
      <c r="C236" s="50"/>
    </row>
    <row r="237" spans="2:3">
      <c r="B237" s="50"/>
      <c r="C237" s="50"/>
    </row>
    <row r="238" spans="2:3">
      <c r="B238" s="50"/>
      <c r="C238" s="50"/>
    </row>
    <row r="239" spans="2:3">
      <c r="B239" s="50"/>
      <c r="C239" s="50"/>
    </row>
    <row r="240" spans="2:3">
      <c r="B240" s="50"/>
      <c r="C240" s="50"/>
    </row>
    <row r="241" spans="2:3">
      <c r="B241" s="50"/>
      <c r="C241" s="50"/>
    </row>
    <row r="242" spans="2:3">
      <c r="B242" s="50"/>
      <c r="C242" s="50"/>
    </row>
    <row r="243" spans="2:3">
      <c r="B243" s="50"/>
      <c r="C243" s="50"/>
    </row>
    <row r="244" spans="2:3">
      <c r="B244" s="50"/>
      <c r="C244" s="50"/>
    </row>
    <row r="245" spans="2:3">
      <c r="B245" s="50"/>
      <c r="C245" s="50"/>
    </row>
    <row r="246" spans="2:3">
      <c r="B246" s="50"/>
      <c r="C246" s="50"/>
    </row>
    <row r="247" spans="2:3">
      <c r="B247" s="50"/>
      <c r="C247" s="50"/>
    </row>
    <row r="248" spans="2:3">
      <c r="B248" s="50"/>
      <c r="C248" s="50"/>
    </row>
    <row r="249" spans="2:3">
      <c r="B249" s="50"/>
      <c r="C249" s="50"/>
    </row>
    <row r="250" spans="2:3">
      <c r="B250" s="50"/>
      <c r="C250" s="50"/>
    </row>
    <row r="251" spans="2:3">
      <c r="B251" s="50"/>
      <c r="C251" s="50"/>
    </row>
    <row r="252" spans="2:3">
      <c r="B252" s="50"/>
      <c r="C252" s="50"/>
    </row>
    <row r="253" spans="2:3">
      <c r="B253" s="50"/>
      <c r="C253" s="50"/>
    </row>
    <row r="254" spans="2:3">
      <c r="B254" s="50"/>
      <c r="C254" s="50"/>
    </row>
    <row r="255" spans="2:3">
      <c r="B255" s="50"/>
      <c r="C255" s="50"/>
    </row>
    <row r="256" spans="2:3">
      <c r="B256" s="50"/>
      <c r="C256" s="50"/>
    </row>
    <row r="257" spans="2:3">
      <c r="B257" s="50"/>
      <c r="C257" s="50"/>
    </row>
    <row r="258" spans="2:3">
      <c r="B258" s="50"/>
      <c r="C258" s="50"/>
    </row>
    <row r="259" spans="2:3">
      <c r="B259" s="50"/>
      <c r="C259" s="50"/>
    </row>
    <row r="260" spans="2:3">
      <c r="B260" s="50"/>
      <c r="C260" s="50"/>
    </row>
  </sheetData>
  <mergeCells count="682">
    <mergeCell ref="O205:O206"/>
    <mergeCell ref="J207:J208"/>
    <mergeCell ref="K207:K208"/>
    <mergeCell ref="L207:L208"/>
    <mergeCell ref="M207:M208"/>
    <mergeCell ref="N207:N208"/>
    <mergeCell ref="O207:O208"/>
    <mergeCell ref="A205:A208"/>
    <mergeCell ref="J205:J206"/>
    <mergeCell ref="K205:K206"/>
    <mergeCell ref="L205:L206"/>
    <mergeCell ref="M205:M206"/>
    <mergeCell ref="N205:N206"/>
    <mergeCell ref="O201:O202"/>
    <mergeCell ref="J203:J204"/>
    <mergeCell ref="K203:K204"/>
    <mergeCell ref="L203:L204"/>
    <mergeCell ref="M203:M204"/>
    <mergeCell ref="N203:N204"/>
    <mergeCell ref="O203:O204"/>
    <mergeCell ref="A201:A204"/>
    <mergeCell ref="J201:J202"/>
    <mergeCell ref="K201:K202"/>
    <mergeCell ref="L201:L202"/>
    <mergeCell ref="M201:M202"/>
    <mergeCell ref="N201:N202"/>
    <mergeCell ref="O197:O198"/>
    <mergeCell ref="J199:J200"/>
    <mergeCell ref="K199:K200"/>
    <mergeCell ref="L199:L200"/>
    <mergeCell ref="M199:M200"/>
    <mergeCell ref="N199:N200"/>
    <mergeCell ref="O199:O200"/>
    <mergeCell ref="A197:A200"/>
    <mergeCell ref="J197:J198"/>
    <mergeCell ref="K197:K198"/>
    <mergeCell ref="L197:L198"/>
    <mergeCell ref="M197:M198"/>
    <mergeCell ref="N197:N198"/>
    <mergeCell ref="O193:O194"/>
    <mergeCell ref="J195:J196"/>
    <mergeCell ref="K195:K196"/>
    <mergeCell ref="L195:L196"/>
    <mergeCell ref="M195:M196"/>
    <mergeCell ref="N195:N196"/>
    <mergeCell ref="O195:O196"/>
    <mergeCell ref="A193:A196"/>
    <mergeCell ref="J193:J194"/>
    <mergeCell ref="K193:K194"/>
    <mergeCell ref="L193:L194"/>
    <mergeCell ref="M193:M194"/>
    <mergeCell ref="N193:N194"/>
    <mergeCell ref="O189:O190"/>
    <mergeCell ref="J191:J192"/>
    <mergeCell ref="K191:K192"/>
    <mergeCell ref="L191:L192"/>
    <mergeCell ref="M191:M192"/>
    <mergeCell ref="N191:N192"/>
    <mergeCell ref="O191:O192"/>
    <mergeCell ref="A189:A192"/>
    <mergeCell ref="J189:J190"/>
    <mergeCell ref="K189:K190"/>
    <mergeCell ref="L189:L190"/>
    <mergeCell ref="M189:M190"/>
    <mergeCell ref="N189:N190"/>
    <mergeCell ref="O185:O186"/>
    <mergeCell ref="J187:J188"/>
    <mergeCell ref="K187:K188"/>
    <mergeCell ref="L187:L188"/>
    <mergeCell ref="M187:M188"/>
    <mergeCell ref="N187:N188"/>
    <mergeCell ref="O187:O188"/>
    <mergeCell ref="A185:A188"/>
    <mergeCell ref="J185:J186"/>
    <mergeCell ref="K185:K186"/>
    <mergeCell ref="L185:L186"/>
    <mergeCell ref="M185:M186"/>
    <mergeCell ref="N185:N186"/>
    <mergeCell ref="O181:O182"/>
    <mergeCell ref="J183:J184"/>
    <mergeCell ref="K183:K184"/>
    <mergeCell ref="L183:L184"/>
    <mergeCell ref="M183:M184"/>
    <mergeCell ref="N183:N184"/>
    <mergeCell ref="O183:O184"/>
    <mergeCell ref="A181:A184"/>
    <mergeCell ref="J181:J182"/>
    <mergeCell ref="K181:K182"/>
    <mergeCell ref="L181:L182"/>
    <mergeCell ref="M181:M182"/>
    <mergeCell ref="N181:N182"/>
    <mergeCell ref="O177:O178"/>
    <mergeCell ref="J179:J180"/>
    <mergeCell ref="K179:K180"/>
    <mergeCell ref="L179:L180"/>
    <mergeCell ref="M179:M180"/>
    <mergeCell ref="N179:N180"/>
    <mergeCell ref="O179:O180"/>
    <mergeCell ref="A177:A180"/>
    <mergeCell ref="J177:J178"/>
    <mergeCell ref="K177:K178"/>
    <mergeCell ref="L177:L178"/>
    <mergeCell ref="M177:M178"/>
    <mergeCell ref="N177:N178"/>
    <mergeCell ref="O173:O174"/>
    <mergeCell ref="J175:J176"/>
    <mergeCell ref="K175:K176"/>
    <mergeCell ref="L175:L176"/>
    <mergeCell ref="M175:M176"/>
    <mergeCell ref="N175:N176"/>
    <mergeCell ref="O175:O176"/>
    <mergeCell ref="A173:A176"/>
    <mergeCell ref="J173:J174"/>
    <mergeCell ref="K173:K174"/>
    <mergeCell ref="L173:L174"/>
    <mergeCell ref="M173:M174"/>
    <mergeCell ref="N173:N174"/>
    <mergeCell ref="O169:O170"/>
    <mergeCell ref="J171:J172"/>
    <mergeCell ref="K171:K172"/>
    <mergeCell ref="L171:L172"/>
    <mergeCell ref="M171:M172"/>
    <mergeCell ref="N171:N172"/>
    <mergeCell ref="O171:O172"/>
    <mergeCell ref="A169:A172"/>
    <mergeCell ref="J169:J170"/>
    <mergeCell ref="K169:K170"/>
    <mergeCell ref="L169:L170"/>
    <mergeCell ref="M169:M170"/>
    <mergeCell ref="N169:N170"/>
    <mergeCell ref="O165:O166"/>
    <mergeCell ref="J167:J168"/>
    <mergeCell ref="K167:K168"/>
    <mergeCell ref="L167:L168"/>
    <mergeCell ref="M167:M168"/>
    <mergeCell ref="N167:N168"/>
    <mergeCell ref="O167:O168"/>
    <mergeCell ref="A165:A168"/>
    <mergeCell ref="J165:J166"/>
    <mergeCell ref="K165:K166"/>
    <mergeCell ref="L165:L166"/>
    <mergeCell ref="M165:M166"/>
    <mergeCell ref="N165:N166"/>
    <mergeCell ref="O161:O162"/>
    <mergeCell ref="J163:J164"/>
    <mergeCell ref="K163:K164"/>
    <mergeCell ref="L163:L164"/>
    <mergeCell ref="M163:M164"/>
    <mergeCell ref="N163:N164"/>
    <mergeCell ref="O163:O164"/>
    <mergeCell ref="A161:A164"/>
    <mergeCell ref="J161:J162"/>
    <mergeCell ref="K161:K162"/>
    <mergeCell ref="L161:L162"/>
    <mergeCell ref="M161:M162"/>
    <mergeCell ref="N161:N162"/>
    <mergeCell ref="O157:O158"/>
    <mergeCell ref="J159:J160"/>
    <mergeCell ref="K159:K160"/>
    <mergeCell ref="L159:L160"/>
    <mergeCell ref="M159:M160"/>
    <mergeCell ref="N159:N160"/>
    <mergeCell ref="O159:O160"/>
    <mergeCell ref="A157:A160"/>
    <mergeCell ref="J157:J158"/>
    <mergeCell ref="K157:K158"/>
    <mergeCell ref="L157:L158"/>
    <mergeCell ref="M157:M158"/>
    <mergeCell ref="N157:N158"/>
    <mergeCell ref="O153:O154"/>
    <mergeCell ref="J155:J156"/>
    <mergeCell ref="K155:K156"/>
    <mergeCell ref="L155:L156"/>
    <mergeCell ref="M155:M156"/>
    <mergeCell ref="N155:N156"/>
    <mergeCell ref="O155:O156"/>
    <mergeCell ref="A153:A156"/>
    <mergeCell ref="J153:J154"/>
    <mergeCell ref="K153:K154"/>
    <mergeCell ref="L153:L154"/>
    <mergeCell ref="M153:M154"/>
    <mergeCell ref="N153:N154"/>
    <mergeCell ref="O149:O150"/>
    <mergeCell ref="J151:J152"/>
    <mergeCell ref="K151:K152"/>
    <mergeCell ref="L151:L152"/>
    <mergeCell ref="M151:M152"/>
    <mergeCell ref="N151:N152"/>
    <mergeCell ref="O151:O152"/>
    <mergeCell ref="A149:A152"/>
    <mergeCell ref="J149:J150"/>
    <mergeCell ref="K149:K150"/>
    <mergeCell ref="L149:L150"/>
    <mergeCell ref="M149:M150"/>
    <mergeCell ref="N149:N150"/>
    <mergeCell ref="O145:O146"/>
    <mergeCell ref="J147:J148"/>
    <mergeCell ref="K147:K148"/>
    <mergeCell ref="L147:L148"/>
    <mergeCell ref="M147:M148"/>
    <mergeCell ref="N147:N148"/>
    <mergeCell ref="O147:O148"/>
    <mergeCell ref="A145:A148"/>
    <mergeCell ref="J145:J146"/>
    <mergeCell ref="K145:K146"/>
    <mergeCell ref="L145:L146"/>
    <mergeCell ref="M145:M146"/>
    <mergeCell ref="N145:N146"/>
    <mergeCell ref="O141:O142"/>
    <mergeCell ref="J143:J144"/>
    <mergeCell ref="K143:K144"/>
    <mergeCell ref="L143:L144"/>
    <mergeCell ref="M143:M144"/>
    <mergeCell ref="N143:N144"/>
    <mergeCell ref="O143:O144"/>
    <mergeCell ref="A141:A144"/>
    <mergeCell ref="J141:J142"/>
    <mergeCell ref="K141:K142"/>
    <mergeCell ref="L141:L142"/>
    <mergeCell ref="M141:M142"/>
    <mergeCell ref="N141:N142"/>
    <mergeCell ref="O137:O138"/>
    <mergeCell ref="J139:J140"/>
    <mergeCell ref="K139:K140"/>
    <mergeCell ref="L139:L140"/>
    <mergeCell ref="M139:M140"/>
    <mergeCell ref="N139:N140"/>
    <mergeCell ref="O139:O140"/>
    <mergeCell ref="A137:A140"/>
    <mergeCell ref="J137:J138"/>
    <mergeCell ref="K137:K138"/>
    <mergeCell ref="L137:L138"/>
    <mergeCell ref="M137:M138"/>
    <mergeCell ref="N137:N138"/>
    <mergeCell ref="O133:O134"/>
    <mergeCell ref="J135:J136"/>
    <mergeCell ref="K135:K136"/>
    <mergeCell ref="L135:L136"/>
    <mergeCell ref="M135:M136"/>
    <mergeCell ref="N135:N136"/>
    <mergeCell ref="O135:O136"/>
    <mergeCell ref="A133:A136"/>
    <mergeCell ref="J133:J134"/>
    <mergeCell ref="K133:K134"/>
    <mergeCell ref="L133:L134"/>
    <mergeCell ref="M133:M134"/>
    <mergeCell ref="N133:N134"/>
    <mergeCell ref="O129:O130"/>
    <mergeCell ref="J131:J132"/>
    <mergeCell ref="K131:K132"/>
    <mergeCell ref="L131:L132"/>
    <mergeCell ref="M131:M132"/>
    <mergeCell ref="N131:N132"/>
    <mergeCell ref="O131:O132"/>
    <mergeCell ref="A129:A132"/>
    <mergeCell ref="J129:J130"/>
    <mergeCell ref="K129:K130"/>
    <mergeCell ref="L129:L130"/>
    <mergeCell ref="M129:M130"/>
    <mergeCell ref="N129:N130"/>
    <mergeCell ref="O125:O126"/>
    <mergeCell ref="J127:J128"/>
    <mergeCell ref="K127:K128"/>
    <mergeCell ref="L127:L128"/>
    <mergeCell ref="M127:M128"/>
    <mergeCell ref="N127:N128"/>
    <mergeCell ref="O127:O128"/>
    <mergeCell ref="A125:A128"/>
    <mergeCell ref="J125:J126"/>
    <mergeCell ref="K125:K126"/>
    <mergeCell ref="L125:L126"/>
    <mergeCell ref="M125:M126"/>
    <mergeCell ref="N125:N126"/>
    <mergeCell ref="O121:O122"/>
    <mergeCell ref="J123:J124"/>
    <mergeCell ref="K123:K124"/>
    <mergeCell ref="L123:L124"/>
    <mergeCell ref="M123:M124"/>
    <mergeCell ref="N123:N124"/>
    <mergeCell ref="O123:O124"/>
    <mergeCell ref="A121:A124"/>
    <mergeCell ref="J121:J122"/>
    <mergeCell ref="K121:K122"/>
    <mergeCell ref="L121:L122"/>
    <mergeCell ref="M121:M122"/>
    <mergeCell ref="N121:N122"/>
    <mergeCell ref="O117:O118"/>
    <mergeCell ref="J119:J120"/>
    <mergeCell ref="K119:K120"/>
    <mergeCell ref="L119:L120"/>
    <mergeCell ref="M119:M120"/>
    <mergeCell ref="N119:N120"/>
    <mergeCell ref="O119:O120"/>
    <mergeCell ref="A117:A120"/>
    <mergeCell ref="J117:J118"/>
    <mergeCell ref="K117:K118"/>
    <mergeCell ref="L117:L118"/>
    <mergeCell ref="M117:M118"/>
    <mergeCell ref="N117:N118"/>
    <mergeCell ref="O113:O114"/>
    <mergeCell ref="J115:J116"/>
    <mergeCell ref="K115:K116"/>
    <mergeCell ref="L115:L116"/>
    <mergeCell ref="M115:M116"/>
    <mergeCell ref="N115:N116"/>
    <mergeCell ref="O115:O116"/>
    <mergeCell ref="A113:A116"/>
    <mergeCell ref="J113:J114"/>
    <mergeCell ref="K113:K114"/>
    <mergeCell ref="L113:L114"/>
    <mergeCell ref="M113:M114"/>
    <mergeCell ref="N113:N114"/>
    <mergeCell ref="O109:O110"/>
    <mergeCell ref="J111:J112"/>
    <mergeCell ref="K111:K112"/>
    <mergeCell ref="L111:L112"/>
    <mergeCell ref="M111:M112"/>
    <mergeCell ref="N111:N112"/>
    <mergeCell ref="O111:O112"/>
    <mergeCell ref="A109:A112"/>
    <mergeCell ref="J109:J110"/>
    <mergeCell ref="K109:K110"/>
    <mergeCell ref="L109:L110"/>
    <mergeCell ref="M109:M110"/>
    <mergeCell ref="N109:N110"/>
    <mergeCell ref="O105:O106"/>
    <mergeCell ref="J107:J108"/>
    <mergeCell ref="K107:K108"/>
    <mergeCell ref="L107:L108"/>
    <mergeCell ref="M107:M108"/>
    <mergeCell ref="N107:N108"/>
    <mergeCell ref="O107:O108"/>
    <mergeCell ref="A105:A108"/>
    <mergeCell ref="J105:J106"/>
    <mergeCell ref="K105:K106"/>
    <mergeCell ref="L105:L106"/>
    <mergeCell ref="M105:M106"/>
    <mergeCell ref="N105:N106"/>
    <mergeCell ref="O101:O102"/>
    <mergeCell ref="J103:J104"/>
    <mergeCell ref="K103:K104"/>
    <mergeCell ref="L103:L104"/>
    <mergeCell ref="M103:M104"/>
    <mergeCell ref="N103:N104"/>
    <mergeCell ref="O103:O104"/>
    <mergeCell ref="A101:A104"/>
    <mergeCell ref="J101:J102"/>
    <mergeCell ref="K101:K102"/>
    <mergeCell ref="L101:L102"/>
    <mergeCell ref="M101:M102"/>
    <mergeCell ref="N101:N102"/>
    <mergeCell ref="O97:O98"/>
    <mergeCell ref="J99:J100"/>
    <mergeCell ref="K99:K100"/>
    <mergeCell ref="L99:L100"/>
    <mergeCell ref="M99:M100"/>
    <mergeCell ref="N99:N100"/>
    <mergeCell ref="O99:O100"/>
    <mergeCell ref="A97:A100"/>
    <mergeCell ref="J97:J98"/>
    <mergeCell ref="K97:K98"/>
    <mergeCell ref="L97:L98"/>
    <mergeCell ref="M97:M98"/>
    <mergeCell ref="N97:N98"/>
    <mergeCell ref="O93:O94"/>
    <mergeCell ref="J95:J96"/>
    <mergeCell ref="K95:K96"/>
    <mergeCell ref="L95:L96"/>
    <mergeCell ref="M95:M96"/>
    <mergeCell ref="N95:N96"/>
    <mergeCell ref="O95:O96"/>
    <mergeCell ref="A93:A96"/>
    <mergeCell ref="J93:J94"/>
    <mergeCell ref="K93:K94"/>
    <mergeCell ref="L93:L94"/>
    <mergeCell ref="M93:M94"/>
    <mergeCell ref="N93:N94"/>
    <mergeCell ref="O89:O90"/>
    <mergeCell ref="J91:J92"/>
    <mergeCell ref="K91:K92"/>
    <mergeCell ref="L91:L92"/>
    <mergeCell ref="M91:M92"/>
    <mergeCell ref="N91:N92"/>
    <mergeCell ref="O91:O92"/>
    <mergeCell ref="A89:A92"/>
    <mergeCell ref="J89:J90"/>
    <mergeCell ref="K89:K90"/>
    <mergeCell ref="L89:L90"/>
    <mergeCell ref="M89:M90"/>
    <mergeCell ref="N89:N90"/>
    <mergeCell ref="O85:O86"/>
    <mergeCell ref="J87:J88"/>
    <mergeCell ref="K87:K88"/>
    <mergeCell ref="L87:L88"/>
    <mergeCell ref="M87:M88"/>
    <mergeCell ref="N87:N88"/>
    <mergeCell ref="O87:O88"/>
    <mergeCell ref="A85:A88"/>
    <mergeCell ref="J85:J86"/>
    <mergeCell ref="K85:K86"/>
    <mergeCell ref="L85:L86"/>
    <mergeCell ref="M85:M86"/>
    <mergeCell ref="N85:N86"/>
    <mergeCell ref="O81:O82"/>
    <mergeCell ref="J83:J84"/>
    <mergeCell ref="K83:K84"/>
    <mergeCell ref="L83:L84"/>
    <mergeCell ref="M83:M84"/>
    <mergeCell ref="N83:N84"/>
    <mergeCell ref="O83:O84"/>
    <mergeCell ref="A81:A84"/>
    <mergeCell ref="J81:J82"/>
    <mergeCell ref="K81:K82"/>
    <mergeCell ref="L81:L82"/>
    <mergeCell ref="M81:M82"/>
    <mergeCell ref="N81:N82"/>
    <mergeCell ref="O77:O78"/>
    <mergeCell ref="J79:J80"/>
    <mergeCell ref="K79:K80"/>
    <mergeCell ref="L79:L80"/>
    <mergeCell ref="M79:M80"/>
    <mergeCell ref="N79:N80"/>
    <mergeCell ref="O79:O80"/>
    <mergeCell ref="A77:A80"/>
    <mergeCell ref="J77:J78"/>
    <mergeCell ref="K77:K78"/>
    <mergeCell ref="L77:L78"/>
    <mergeCell ref="M77:M78"/>
    <mergeCell ref="N77:N78"/>
    <mergeCell ref="O73:O74"/>
    <mergeCell ref="J75:J76"/>
    <mergeCell ref="K75:K76"/>
    <mergeCell ref="L75:L76"/>
    <mergeCell ref="M75:M76"/>
    <mergeCell ref="N75:N76"/>
    <mergeCell ref="O75:O76"/>
    <mergeCell ref="A73:A76"/>
    <mergeCell ref="J73:J74"/>
    <mergeCell ref="K73:K74"/>
    <mergeCell ref="L73:L74"/>
    <mergeCell ref="M73:M74"/>
    <mergeCell ref="N73:N74"/>
    <mergeCell ref="O69:O70"/>
    <mergeCell ref="J71:J72"/>
    <mergeCell ref="K71:K72"/>
    <mergeCell ref="L71:L72"/>
    <mergeCell ref="M71:M72"/>
    <mergeCell ref="N71:N72"/>
    <mergeCell ref="O71:O72"/>
    <mergeCell ref="A69:A72"/>
    <mergeCell ref="J69:J70"/>
    <mergeCell ref="K69:K70"/>
    <mergeCell ref="L69:L70"/>
    <mergeCell ref="M69:M70"/>
    <mergeCell ref="N69:N70"/>
    <mergeCell ref="O65:O66"/>
    <mergeCell ref="J67:J68"/>
    <mergeCell ref="K67:K68"/>
    <mergeCell ref="L67:L68"/>
    <mergeCell ref="M67:M68"/>
    <mergeCell ref="N67:N68"/>
    <mergeCell ref="O67:O68"/>
    <mergeCell ref="A65:A68"/>
    <mergeCell ref="J65:J66"/>
    <mergeCell ref="K65:K66"/>
    <mergeCell ref="L65:L66"/>
    <mergeCell ref="M65:M66"/>
    <mergeCell ref="N65:N66"/>
    <mergeCell ref="O61:O62"/>
    <mergeCell ref="J63:J64"/>
    <mergeCell ref="K63:K64"/>
    <mergeCell ref="L63:L64"/>
    <mergeCell ref="M63:M64"/>
    <mergeCell ref="N63:N64"/>
    <mergeCell ref="O63:O64"/>
    <mergeCell ref="A61:A64"/>
    <mergeCell ref="J61:J62"/>
    <mergeCell ref="K61:K62"/>
    <mergeCell ref="L61:L62"/>
    <mergeCell ref="M61:M62"/>
    <mergeCell ref="N61:N62"/>
    <mergeCell ref="O57:O58"/>
    <mergeCell ref="J59:J60"/>
    <mergeCell ref="K59:K60"/>
    <mergeCell ref="L59:L60"/>
    <mergeCell ref="M59:M60"/>
    <mergeCell ref="N59:N60"/>
    <mergeCell ref="O59:O60"/>
    <mergeCell ref="A57:A60"/>
    <mergeCell ref="J57:J58"/>
    <mergeCell ref="K57:K58"/>
    <mergeCell ref="L57:L58"/>
    <mergeCell ref="M57:M58"/>
    <mergeCell ref="N57:N58"/>
    <mergeCell ref="O53:O54"/>
    <mergeCell ref="J55:J56"/>
    <mergeCell ref="K55:K56"/>
    <mergeCell ref="L55:L56"/>
    <mergeCell ref="M55:M56"/>
    <mergeCell ref="N55:N56"/>
    <mergeCell ref="O55:O56"/>
    <mergeCell ref="A53:A56"/>
    <mergeCell ref="J53:J54"/>
    <mergeCell ref="K53:K54"/>
    <mergeCell ref="L53:L54"/>
    <mergeCell ref="M53:M54"/>
    <mergeCell ref="N53:N54"/>
    <mergeCell ref="O49:O50"/>
    <mergeCell ref="J51:J52"/>
    <mergeCell ref="K51:K52"/>
    <mergeCell ref="L51:L52"/>
    <mergeCell ref="M51:M52"/>
    <mergeCell ref="N51:N52"/>
    <mergeCell ref="O51:O52"/>
    <mergeCell ref="A49:A52"/>
    <mergeCell ref="J49:J50"/>
    <mergeCell ref="K49:K50"/>
    <mergeCell ref="L49:L50"/>
    <mergeCell ref="M49:M50"/>
    <mergeCell ref="N49:N50"/>
    <mergeCell ref="O45:O46"/>
    <mergeCell ref="J47:J48"/>
    <mergeCell ref="K47:K48"/>
    <mergeCell ref="L47:L48"/>
    <mergeCell ref="M47:M48"/>
    <mergeCell ref="N47:N48"/>
    <mergeCell ref="O47:O48"/>
    <mergeCell ref="A45:A48"/>
    <mergeCell ref="J45:J46"/>
    <mergeCell ref="K45:K46"/>
    <mergeCell ref="L45:L46"/>
    <mergeCell ref="M45:M46"/>
    <mergeCell ref="N45:N46"/>
    <mergeCell ref="O41:O42"/>
    <mergeCell ref="J43:J44"/>
    <mergeCell ref="K43:K44"/>
    <mergeCell ref="L43:L44"/>
    <mergeCell ref="M43:M44"/>
    <mergeCell ref="N43:N44"/>
    <mergeCell ref="O43:O44"/>
    <mergeCell ref="A41:A44"/>
    <mergeCell ref="J41:J42"/>
    <mergeCell ref="K41:K42"/>
    <mergeCell ref="L41:L42"/>
    <mergeCell ref="M41:M42"/>
    <mergeCell ref="N41:N42"/>
    <mergeCell ref="O37:O38"/>
    <mergeCell ref="J39:J40"/>
    <mergeCell ref="K39:K40"/>
    <mergeCell ref="L39:L40"/>
    <mergeCell ref="M39:M40"/>
    <mergeCell ref="N39:N40"/>
    <mergeCell ref="O39:O40"/>
    <mergeCell ref="A37:A40"/>
    <mergeCell ref="J37:J38"/>
    <mergeCell ref="K37:K38"/>
    <mergeCell ref="L37:L38"/>
    <mergeCell ref="M37:M38"/>
    <mergeCell ref="N37:N38"/>
    <mergeCell ref="O33:O34"/>
    <mergeCell ref="J35:J36"/>
    <mergeCell ref="K35:K36"/>
    <mergeCell ref="L35:L36"/>
    <mergeCell ref="M35:M36"/>
    <mergeCell ref="N35:N36"/>
    <mergeCell ref="O35:O36"/>
    <mergeCell ref="A33:A36"/>
    <mergeCell ref="J33:J34"/>
    <mergeCell ref="K33:K34"/>
    <mergeCell ref="L33:L34"/>
    <mergeCell ref="M33:M34"/>
    <mergeCell ref="N33:N34"/>
    <mergeCell ref="O29:O30"/>
    <mergeCell ref="J31:J32"/>
    <mergeCell ref="K31:K32"/>
    <mergeCell ref="L31:L32"/>
    <mergeCell ref="M31:M32"/>
    <mergeCell ref="N31:N32"/>
    <mergeCell ref="O31:O32"/>
    <mergeCell ref="A29:A32"/>
    <mergeCell ref="J29:J30"/>
    <mergeCell ref="K29:K30"/>
    <mergeCell ref="L29:L30"/>
    <mergeCell ref="M29:M30"/>
    <mergeCell ref="N29:N30"/>
    <mergeCell ref="O25:O26"/>
    <mergeCell ref="J27:J28"/>
    <mergeCell ref="K27:K28"/>
    <mergeCell ref="L27:L28"/>
    <mergeCell ref="M27:M28"/>
    <mergeCell ref="N27:N28"/>
    <mergeCell ref="O27:O28"/>
    <mergeCell ref="A25:A28"/>
    <mergeCell ref="J25:J26"/>
    <mergeCell ref="K25:K26"/>
    <mergeCell ref="L25:L26"/>
    <mergeCell ref="M25:M26"/>
    <mergeCell ref="N25:N26"/>
    <mergeCell ref="O21:O22"/>
    <mergeCell ref="J23:J24"/>
    <mergeCell ref="K23:K24"/>
    <mergeCell ref="L23:L24"/>
    <mergeCell ref="M23:M24"/>
    <mergeCell ref="N23:N24"/>
    <mergeCell ref="O23:O24"/>
    <mergeCell ref="A21:A24"/>
    <mergeCell ref="J21:J22"/>
    <mergeCell ref="K21:K22"/>
    <mergeCell ref="L21:L22"/>
    <mergeCell ref="M21:M22"/>
    <mergeCell ref="N21:N22"/>
    <mergeCell ref="O17:O18"/>
    <mergeCell ref="J19:J20"/>
    <mergeCell ref="K19:K20"/>
    <mergeCell ref="L19:L20"/>
    <mergeCell ref="M19:M20"/>
    <mergeCell ref="N19:N20"/>
    <mergeCell ref="O19:O20"/>
    <mergeCell ref="A17:A20"/>
    <mergeCell ref="J17:J18"/>
    <mergeCell ref="K17:K18"/>
    <mergeCell ref="L17:L18"/>
    <mergeCell ref="M17:M18"/>
    <mergeCell ref="N17:N18"/>
    <mergeCell ref="O13:O14"/>
    <mergeCell ref="J15:J16"/>
    <mergeCell ref="K15:K16"/>
    <mergeCell ref="L15:L16"/>
    <mergeCell ref="M15:M16"/>
    <mergeCell ref="N15:N16"/>
    <mergeCell ref="O15:O16"/>
    <mergeCell ref="A13:A16"/>
    <mergeCell ref="J13:J14"/>
    <mergeCell ref="K13:K14"/>
    <mergeCell ref="L13:L14"/>
    <mergeCell ref="M13:M14"/>
    <mergeCell ref="N13:N14"/>
    <mergeCell ref="J11:J12"/>
    <mergeCell ref="K11:K12"/>
    <mergeCell ref="L11:L12"/>
    <mergeCell ref="M11:M12"/>
    <mergeCell ref="N11:N12"/>
    <mergeCell ref="O11:O12"/>
    <mergeCell ref="A9:A12"/>
    <mergeCell ref="J9:J10"/>
    <mergeCell ref="K9:K10"/>
    <mergeCell ref="L9:L10"/>
    <mergeCell ref="M9:M10"/>
    <mergeCell ref="N9:N10"/>
    <mergeCell ref="N7:N8"/>
    <mergeCell ref="O7:O8"/>
    <mergeCell ref="A5:A8"/>
    <mergeCell ref="J5:J6"/>
    <mergeCell ref="K5:K6"/>
    <mergeCell ref="L5:L6"/>
    <mergeCell ref="M5:M6"/>
    <mergeCell ref="N5:N6"/>
    <mergeCell ref="O9:O10"/>
    <mergeCell ref="A1:D1"/>
    <mergeCell ref="E1:I1"/>
    <mergeCell ref="L1:O1"/>
    <mergeCell ref="A2:O2"/>
    <mergeCell ref="Q2:U2"/>
    <mergeCell ref="A3:B4"/>
    <mergeCell ref="A209:A212"/>
    <mergeCell ref="J209:J210"/>
    <mergeCell ref="K209:K210"/>
    <mergeCell ref="L209:L210"/>
    <mergeCell ref="M209:M210"/>
    <mergeCell ref="N209:N210"/>
    <mergeCell ref="O209:O210"/>
    <mergeCell ref="J211:J212"/>
    <mergeCell ref="K211:K212"/>
    <mergeCell ref="L211:L212"/>
    <mergeCell ref="M211:M212"/>
    <mergeCell ref="N211:N212"/>
    <mergeCell ref="O211:O212"/>
    <mergeCell ref="O5:O6"/>
    <mergeCell ref="J7:J8"/>
    <mergeCell ref="K7:K8"/>
    <mergeCell ref="L7:L8"/>
    <mergeCell ref="M7:M8"/>
  </mergeCells>
  <pageMargins left="0.62992125984251968" right="0.23622047244094491" top="0.55118110236220474" bottom="0.55118110236220474" header="0.11811023622047245" footer="0.11811023622047245"/>
  <pageSetup paperSize="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Analysis</vt:lpstr>
      <vt:lpstr>Barry Gala </vt:lpstr>
      <vt:lpstr>'Barry Gala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BASC</cp:lastModifiedBy>
  <cp:lastPrinted>2018-03-25T13:18:26Z</cp:lastPrinted>
  <dcterms:created xsi:type="dcterms:W3CDTF">2006-02-06T10:48:06Z</dcterms:created>
  <dcterms:modified xsi:type="dcterms:W3CDTF">2018-03-25T15:52:14Z</dcterms:modified>
</cp:coreProperties>
</file>